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risnik\Desktop\Izvršenje 30.06.2026\"/>
    </mc:Choice>
  </mc:AlternateContent>
  <bookViews>
    <workbookView xWindow="0" yWindow="0" windowWidth="24000" windowHeight="9510"/>
  </bookViews>
  <sheets>
    <sheet name="SAŽETAK" sheetId="10" r:id="rId1"/>
    <sheet name=" Račun prihoda i rashoda" sheetId="3" r:id="rId2"/>
    <sheet name="Prihodi i rashodi prem izvorima" sheetId="8" r:id="rId3"/>
    <sheet name="Rashodi prema funkcijskoj kl" sheetId="5" r:id="rId4"/>
    <sheet name="POSEBNI DIO" sheetId="7" r:id="rId5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8" i="8" l="1"/>
  <c r="C9" i="8"/>
  <c r="G94" i="7"/>
  <c r="G106" i="7"/>
  <c r="G95" i="7"/>
  <c r="G102" i="7"/>
  <c r="G90" i="7"/>
  <c r="G87" i="7" s="1"/>
  <c r="G192" i="7"/>
  <c r="G200" i="7"/>
  <c r="G212" i="7"/>
  <c r="I147" i="7"/>
  <c r="I149" i="7"/>
  <c r="I150" i="7"/>
  <c r="I152" i="7"/>
  <c r="G149" i="7"/>
  <c r="G152" i="7"/>
  <c r="H44" i="3"/>
  <c r="F44" i="3"/>
  <c r="G44" i="3"/>
  <c r="G87" i="3"/>
  <c r="G86" i="3" s="1"/>
  <c r="G12" i="3"/>
  <c r="G44" i="7" l="1"/>
  <c r="G41" i="7"/>
  <c r="G39" i="7"/>
  <c r="G37" i="7"/>
  <c r="G22" i="7"/>
  <c r="G17" i="7"/>
  <c r="G19" i="7"/>
  <c r="G15" i="7"/>
  <c r="C14" i="8" l="1"/>
  <c r="F149" i="7"/>
  <c r="F205" i="7"/>
  <c r="F204" i="7" s="1"/>
  <c r="F192" i="7"/>
  <c r="F190" i="7" s="1"/>
  <c r="F181" i="7"/>
  <c r="F180" i="7" s="1"/>
  <c r="F177" i="7" s="1"/>
  <c r="F176" i="7" s="1"/>
  <c r="E115" i="7"/>
  <c r="I32" i="7"/>
  <c r="I28" i="7"/>
  <c r="G27" i="7"/>
  <c r="G26" i="7" s="1"/>
  <c r="F27" i="7"/>
  <c r="E27" i="7"/>
  <c r="E26" i="7" s="1"/>
  <c r="F26" i="7" l="1"/>
  <c r="F25" i="7" s="1"/>
  <c r="F191" i="7"/>
  <c r="I27" i="7"/>
  <c r="E25" i="7"/>
  <c r="I26" i="7" l="1"/>
  <c r="G25" i="7"/>
  <c r="I25" i="7" l="1"/>
  <c r="G12" i="10" l="1"/>
  <c r="G9" i="10"/>
  <c r="G82" i="3"/>
  <c r="G78" i="3"/>
  <c r="G75" i="3"/>
  <c r="G34" i="3"/>
  <c r="G26" i="3"/>
  <c r="G23" i="3"/>
  <c r="G20" i="3" s="1"/>
  <c r="G17" i="3"/>
  <c r="G11" i="3" l="1"/>
  <c r="G10" i="3"/>
  <c r="G33" i="3"/>
  <c r="G32" i="3" s="1"/>
  <c r="H35" i="3"/>
  <c r="H13" i="3"/>
  <c r="F23" i="10" l="1"/>
  <c r="F12" i="10"/>
  <c r="F9" i="10"/>
  <c r="E211" i="7"/>
  <c r="E209" i="7"/>
  <c r="E208" i="7" s="1"/>
  <c r="E205" i="7"/>
  <c r="E203" i="7" s="1"/>
  <c r="E202" i="7" s="1"/>
  <c r="E198" i="7"/>
  <c r="E195" i="7"/>
  <c r="E188" i="7"/>
  <c r="E185" i="7"/>
  <c r="E172" i="7"/>
  <c r="E168" i="7"/>
  <c r="E167" i="7"/>
  <c r="E166" i="7" s="1"/>
  <c r="E164" i="7"/>
  <c r="E162" i="7" s="1"/>
  <c r="E157" i="7"/>
  <c r="E149" i="7"/>
  <c r="E146" i="7" s="1"/>
  <c r="E145" i="7" s="1"/>
  <c r="E144" i="7" s="1"/>
  <c r="E143" i="7" s="1"/>
  <c r="E140" i="7"/>
  <c r="E139" i="7" s="1"/>
  <c r="E138" i="7" s="1"/>
  <c r="E133" i="7"/>
  <c r="E131" i="7"/>
  <c r="E129" i="7" s="1"/>
  <c r="E128" i="7" s="1"/>
  <c r="E127" i="7" s="1"/>
  <c r="E126" i="7" s="1"/>
  <c r="E124" i="7"/>
  <c r="E122" i="7"/>
  <c r="E111" i="7"/>
  <c r="E110" i="7" s="1"/>
  <c r="E109" i="7" s="1"/>
  <c r="E108" i="7" s="1"/>
  <c r="E104" i="7"/>
  <c r="E99" i="7"/>
  <c r="E95" i="7"/>
  <c r="E92" i="7"/>
  <c r="E90" i="7"/>
  <c r="E88" i="7"/>
  <c r="E82" i="7"/>
  <c r="E81" i="7" s="1"/>
  <c r="E78" i="7"/>
  <c r="E68" i="7"/>
  <c r="E61" i="7"/>
  <c r="E58" i="7"/>
  <c r="E53" i="7"/>
  <c r="E50" i="7" s="1"/>
  <c r="E49" i="7" s="1"/>
  <c r="E43" i="7"/>
  <c r="E36" i="7"/>
  <c r="E21" i="7"/>
  <c r="E14" i="7"/>
  <c r="B7" i="5"/>
  <c r="B6" i="5" s="1"/>
  <c r="B37" i="8"/>
  <c r="B33" i="8"/>
  <c r="B30" i="8"/>
  <c r="B28" i="8"/>
  <c r="B26" i="8"/>
  <c r="B18" i="8"/>
  <c r="B14" i="8"/>
  <c r="B11" i="8"/>
  <c r="B9" i="8"/>
  <c r="B7" i="8"/>
  <c r="D37" i="8"/>
  <c r="D33" i="8"/>
  <c r="D30" i="8"/>
  <c r="D28" i="8"/>
  <c r="D26" i="8"/>
  <c r="D18" i="8"/>
  <c r="D14" i="8"/>
  <c r="D11" i="8"/>
  <c r="D9" i="8"/>
  <c r="D7" i="8"/>
  <c r="F88" i="3"/>
  <c r="F87" i="3" s="1"/>
  <c r="F86" i="3" s="1"/>
  <c r="F83" i="3"/>
  <c r="F82" i="3" s="1"/>
  <c r="F79" i="3"/>
  <c r="F78" i="3" s="1"/>
  <c r="F76" i="3"/>
  <c r="F75" i="3" s="1"/>
  <c r="F67" i="3"/>
  <c r="F57" i="3"/>
  <c r="F50" i="3"/>
  <c r="F45" i="3"/>
  <c r="F41" i="3"/>
  <c r="F39" i="3"/>
  <c r="F35" i="3"/>
  <c r="F27" i="3"/>
  <c r="F26" i="3" s="1"/>
  <c r="F23" i="3"/>
  <c r="F21" i="3"/>
  <c r="F18" i="3"/>
  <c r="F17" i="3" s="1"/>
  <c r="F15" i="3"/>
  <c r="F12" i="3" s="1"/>
  <c r="E156" i="7" l="1"/>
  <c r="E155" i="7" s="1"/>
  <c r="E94" i="7"/>
  <c r="E180" i="7"/>
  <c r="E177" i="7" s="1"/>
  <c r="E13" i="7"/>
  <c r="E12" i="7" s="1"/>
  <c r="E121" i="7"/>
  <c r="E120" i="7" s="1"/>
  <c r="E86" i="7"/>
  <c r="E85" i="7" s="1"/>
  <c r="E57" i="7"/>
  <c r="E56" i="7" s="1"/>
  <c r="E55" i="7" s="1"/>
  <c r="E48" i="7" s="1"/>
  <c r="E47" i="7" s="1"/>
  <c r="E192" i="7"/>
  <c r="E191" i="7" s="1"/>
  <c r="E35" i="7"/>
  <c r="E34" i="7" s="1"/>
  <c r="B25" i="8"/>
  <c r="F34" i="3"/>
  <c r="F20" i="3"/>
  <c r="F15" i="10"/>
  <c r="F25" i="10" s="1"/>
  <c r="B6" i="8"/>
  <c r="D25" i="8"/>
  <c r="D6" i="8"/>
  <c r="E190" i="7" l="1"/>
  <c r="E176" i="7" s="1"/>
  <c r="E136" i="7" s="1"/>
  <c r="E11" i="7"/>
  <c r="E10" i="7" s="1"/>
  <c r="F11" i="3"/>
  <c r="F10" i="3" s="1"/>
  <c r="F33" i="3"/>
  <c r="F32" i="3" s="1"/>
  <c r="E9" i="7" l="1"/>
  <c r="G195" i="7"/>
  <c r="G198" i="7"/>
  <c r="I200" i="7"/>
  <c r="G185" i="7"/>
  <c r="G188" i="7"/>
  <c r="G205" i="7"/>
  <c r="H185" i="7" l="1"/>
  <c r="G180" i="7"/>
  <c r="G177" i="7" s="1"/>
  <c r="I192" i="7"/>
  <c r="I185" i="7"/>
  <c r="F157" i="7"/>
  <c r="G190" i="7" l="1"/>
  <c r="I190" i="7" s="1"/>
  <c r="G191" i="7"/>
  <c r="G176" i="7" l="1"/>
  <c r="I191" i="7"/>
  <c r="G203" i="7" l="1"/>
  <c r="C7" i="5"/>
  <c r="G92" i="7" l="1"/>
  <c r="G209" i="7" l="1"/>
  <c r="G208" i="7" s="1"/>
  <c r="F209" i="7"/>
  <c r="F208" i="7" s="1"/>
  <c r="G202" i="7"/>
  <c r="F203" i="7"/>
  <c r="F202" i="7" s="1"/>
  <c r="G172" i="7"/>
  <c r="G167" i="7" s="1"/>
  <c r="G166" i="7" s="1"/>
  <c r="F167" i="7"/>
  <c r="F166" i="7" s="1"/>
  <c r="G164" i="7"/>
  <c r="G162" i="7" s="1"/>
  <c r="F162" i="7"/>
  <c r="F156" i="7" s="1"/>
  <c r="F155" i="7" s="1"/>
  <c r="G157" i="7"/>
  <c r="G133" i="7"/>
  <c r="F133" i="7"/>
  <c r="G131" i="7"/>
  <c r="G99" i="7"/>
  <c r="F99" i="7"/>
  <c r="F87" i="7"/>
  <c r="G156" i="7" l="1"/>
  <c r="G155" i="7" s="1"/>
  <c r="G211" i="7" l="1"/>
  <c r="G88" i="7"/>
  <c r="G86" i="7" s="1"/>
  <c r="G85" i="7" s="1"/>
  <c r="G82" i="7"/>
  <c r="G81" i="7" s="1"/>
  <c r="F81" i="7"/>
  <c r="G78" i="7"/>
  <c r="G68" i="7"/>
  <c r="G61" i="7"/>
  <c r="G58" i="7"/>
  <c r="F57" i="7"/>
  <c r="G43" i="7"/>
  <c r="F43" i="7"/>
  <c r="G36" i="7"/>
  <c r="F36" i="7"/>
  <c r="G21" i="7"/>
  <c r="F14" i="7"/>
  <c r="G14" i="7"/>
  <c r="H88" i="3"/>
  <c r="H87" i="3" s="1"/>
  <c r="H86" i="3" s="1"/>
  <c r="H83" i="3"/>
  <c r="H82" i="3" s="1"/>
  <c r="H79" i="3"/>
  <c r="H78" i="3" s="1"/>
  <c r="H76" i="3"/>
  <c r="H75" i="3" s="1"/>
  <c r="H67" i="3"/>
  <c r="H57" i="3"/>
  <c r="H50" i="3"/>
  <c r="H41" i="3"/>
  <c r="H39" i="3"/>
  <c r="H27" i="3"/>
  <c r="H26" i="3" s="1"/>
  <c r="H23" i="3"/>
  <c r="H18" i="3"/>
  <c r="H17" i="3" s="1"/>
  <c r="H11" i="3" s="1"/>
  <c r="H15" i="3"/>
  <c r="H12" i="3" s="1"/>
  <c r="F35" i="7" l="1"/>
  <c r="F34" i="7" s="1"/>
  <c r="F56" i="7"/>
  <c r="F55" i="7" s="1"/>
  <c r="H34" i="3"/>
  <c r="G35" i="7"/>
  <c r="G34" i="7" s="1"/>
  <c r="G13" i="7"/>
  <c r="G12" i="7" s="1"/>
  <c r="G11" i="7" l="1"/>
  <c r="G10" i="7" s="1"/>
  <c r="C37" i="8"/>
  <c r="C33" i="8"/>
  <c r="C30" i="8"/>
  <c r="C26" i="8"/>
  <c r="C18" i="8"/>
  <c r="C11" i="8"/>
  <c r="C7" i="8"/>
  <c r="D7" i="5"/>
  <c r="D6" i="5" s="1"/>
  <c r="C6" i="5"/>
  <c r="E8" i="8"/>
  <c r="F8" i="8"/>
  <c r="E10" i="8"/>
  <c r="F10" i="8"/>
  <c r="F12" i="8"/>
  <c r="E13" i="8"/>
  <c r="F13" i="8"/>
  <c r="E15" i="8"/>
  <c r="F15" i="8"/>
  <c r="E16" i="8"/>
  <c r="F16" i="8"/>
  <c r="E17" i="8"/>
  <c r="F17" i="8"/>
  <c r="H12" i="10"/>
  <c r="H9" i="10"/>
  <c r="G15" i="10"/>
  <c r="C6" i="8" l="1"/>
  <c r="E11" i="8"/>
  <c r="F9" i="8"/>
  <c r="H15" i="10"/>
  <c r="H25" i="10" s="1"/>
  <c r="E9" i="8"/>
  <c r="E14" i="8"/>
  <c r="C25" i="8"/>
  <c r="F14" i="8"/>
  <c r="F11" i="8"/>
  <c r="F7" i="8"/>
  <c r="E7" i="8"/>
  <c r="F6" i="8" l="1"/>
  <c r="E6" i="8"/>
  <c r="I25" i="10" l="1"/>
  <c r="I84" i="3"/>
  <c r="I15" i="3"/>
  <c r="J15" i="3"/>
  <c r="F36" i="8" l="1"/>
  <c r="F35" i="8"/>
  <c r="F34" i="8"/>
  <c r="F32" i="8"/>
  <c r="F31" i="8"/>
  <c r="F29" i="8"/>
  <c r="F27" i="8"/>
  <c r="J22" i="3"/>
  <c r="I14" i="3" l="1"/>
  <c r="I19" i="3"/>
  <c r="I22" i="3"/>
  <c r="I28" i="3"/>
  <c r="F8" i="5"/>
  <c r="F9" i="5"/>
  <c r="E36" i="8" l="1"/>
  <c r="I212" i="7"/>
  <c r="I206" i="7"/>
  <c r="I188" i="7"/>
  <c r="I184" i="7"/>
  <c r="I172" i="7"/>
  <c r="I141" i="7"/>
  <c r="I131" i="7"/>
  <c r="I106" i="7"/>
  <c r="I102" i="7"/>
  <c r="I95" i="7"/>
  <c r="I92" i="7"/>
  <c r="I90" i="7"/>
  <c r="I88" i="7"/>
  <c r="I60" i="7"/>
  <c r="I59" i="7"/>
  <c r="I54" i="7"/>
  <c r="I52" i="7"/>
  <c r="I51" i="7"/>
  <c r="J83" i="3"/>
  <c r="J79" i="3"/>
  <c r="I24" i="10"/>
  <c r="J13" i="10"/>
  <c r="J10" i="10"/>
  <c r="F33" i="8" l="1"/>
  <c r="I177" i="7" l="1"/>
  <c r="I169" i="7"/>
  <c r="G168" i="7"/>
  <c r="F146" i="7"/>
  <c r="G129" i="7"/>
  <c r="F129" i="7"/>
  <c r="I129" i="7" l="1"/>
  <c r="I146" i="7"/>
  <c r="F211" i="7"/>
  <c r="F210" i="7" s="1"/>
  <c r="F140" i="7"/>
  <c r="F139" i="7" s="1"/>
  <c r="F138" i="7" s="1"/>
  <c r="F137" i="7" s="1"/>
  <c r="G140" i="7"/>
  <c r="G128" i="7"/>
  <c r="G127" i="7" s="1"/>
  <c r="F124" i="7"/>
  <c r="G121" i="7"/>
  <c r="G120" i="7" s="1"/>
  <c r="G126" i="7" l="1"/>
  <c r="H126" i="7" s="1"/>
  <c r="H127" i="7"/>
  <c r="I168" i="7"/>
  <c r="I210" i="7"/>
  <c r="I211" i="7"/>
  <c r="G139" i="7"/>
  <c r="G138" i="7" s="1"/>
  <c r="I140" i="7"/>
  <c r="I205" i="7"/>
  <c r="I167" i="7"/>
  <c r="G115" i="7"/>
  <c r="F111" i="7"/>
  <c r="G111" i="7"/>
  <c r="F104" i="7"/>
  <c r="F94" i="7" s="1"/>
  <c r="F86" i="7" s="1"/>
  <c r="F85" i="7" s="1"/>
  <c r="G104" i="7"/>
  <c r="H92" i="7"/>
  <c r="H90" i="7"/>
  <c r="I78" i="7"/>
  <c r="I68" i="7"/>
  <c r="I61" i="7"/>
  <c r="F53" i="7"/>
  <c r="G53" i="7"/>
  <c r="G50" i="7" s="1"/>
  <c r="G49" i="7" s="1"/>
  <c r="I37" i="7"/>
  <c r="F21" i="7"/>
  <c r="F13" i="7" s="1"/>
  <c r="F12" i="7" s="1"/>
  <c r="I22" i="7"/>
  <c r="I15" i="7"/>
  <c r="H51" i="7"/>
  <c r="H54" i="7"/>
  <c r="H59" i="7"/>
  <c r="H60" i="7"/>
  <c r="H62" i="7"/>
  <c r="H64" i="7"/>
  <c r="H65" i="7"/>
  <c r="H66" i="7"/>
  <c r="H69" i="7"/>
  <c r="H70" i="7"/>
  <c r="H72" i="7"/>
  <c r="H75" i="7"/>
  <c r="H76" i="7"/>
  <c r="H77" i="7"/>
  <c r="H80" i="7"/>
  <c r="H83" i="7"/>
  <c r="H84" i="7"/>
  <c r="H89" i="7"/>
  <c r="H91" i="7"/>
  <c r="H93" i="7"/>
  <c r="H97" i="7"/>
  <c r="H129" i="7"/>
  <c r="H131" i="7"/>
  <c r="H132" i="7"/>
  <c r="H186" i="7"/>
  <c r="H187" i="7"/>
  <c r="H188" i="7"/>
  <c r="H205" i="7"/>
  <c r="H206" i="7"/>
  <c r="H211" i="7"/>
  <c r="H212" i="7"/>
  <c r="H213" i="7"/>
  <c r="F11" i="7" l="1"/>
  <c r="F10" i="7" s="1"/>
  <c r="I85" i="7"/>
  <c r="H180" i="7"/>
  <c r="I181" i="7"/>
  <c r="I139" i="7"/>
  <c r="I19" i="7"/>
  <c r="I41" i="7"/>
  <c r="I115" i="7"/>
  <c r="I43" i="7"/>
  <c r="I44" i="7"/>
  <c r="I81" i="7"/>
  <c r="I82" i="7"/>
  <c r="I17" i="7"/>
  <c r="I39" i="7"/>
  <c r="I53" i="7"/>
  <c r="H61" i="7"/>
  <c r="F110" i="7"/>
  <c r="F109" i="7" s="1"/>
  <c r="F108" i="7" s="1"/>
  <c r="F48" i="7" s="1"/>
  <c r="H53" i="7"/>
  <c r="H39" i="7"/>
  <c r="H88" i="7"/>
  <c r="H82" i="7"/>
  <c r="H19" i="7"/>
  <c r="H78" i="7"/>
  <c r="G110" i="7"/>
  <c r="I94" i="7"/>
  <c r="H95" i="7"/>
  <c r="H102" i="7"/>
  <c r="H68" i="7"/>
  <c r="H43" i="7"/>
  <c r="H41" i="7"/>
  <c r="H22" i="7"/>
  <c r="I21" i="7"/>
  <c r="H17" i="7"/>
  <c r="H37" i="7"/>
  <c r="H15" i="7"/>
  <c r="H44" i="7"/>
  <c r="I164" i="7"/>
  <c r="H81" i="7" l="1"/>
  <c r="I87" i="7"/>
  <c r="I137" i="7"/>
  <c r="I138" i="7"/>
  <c r="I176" i="7"/>
  <c r="I180" i="7"/>
  <c r="I14" i="7"/>
  <c r="G109" i="7"/>
  <c r="G108" i="7" s="1"/>
  <c r="I110" i="7"/>
  <c r="I36" i="7"/>
  <c r="H21" i="7"/>
  <c r="I13" i="7"/>
  <c r="H14" i="7"/>
  <c r="H94" i="7"/>
  <c r="H36" i="7"/>
  <c r="H33" i="3"/>
  <c r="I47" i="3"/>
  <c r="I108" i="7" l="1"/>
  <c r="I86" i="7"/>
  <c r="I166" i="7"/>
  <c r="I34" i="7"/>
  <c r="I35" i="7"/>
  <c r="I109" i="7"/>
  <c r="I12" i="7"/>
  <c r="I162" i="7"/>
  <c r="H86" i="7"/>
  <c r="F145" i="7" l="1"/>
  <c r="F144" i="7" s="1"/>
  <c r="G145" i="7"/>
  <c r="G144" i="7" s="1"/>
  <c r="G143" i="7" s="1"/>
  <c r="G136" i="7" l="1"/>
  <c r="F143" i="7"/>
  <c r="F136" i="7" s="1"/>
  <c r="I145" i="7"/>
  <c r="H128" i="7"/>
  <c r="I36" i="3"/>
  <c r="I40" i="3"/>
  <c r="I42" i="3"/>
  <c r="I46" i="3"/>
  <c r="I48" i="3"/>
  <c r="I49" i="3"/>
  <c r="I51" i="3"/>
  <c r="I52" i="3"/>
  <c r="I53" i="3"/>
  <c r="I54" i="3"/>
  <c r="I55" i="3"/>
  <c r="I58" i="3"/>
  <c r="I59" i="3"/>
  <c r="I61" i="3"/>
  <c r="I64" i="3"/>
  <c r="I65" i="3"/>
  <c r="I66" i="3"/>
  <c r="I71" i="3"/>
  <c r="I72" i="3"/>
  <c r="I77" i="3"/>
  <c r="J88" i="3"/>
  <c r="J67" i="3"/>
  <c r="J57" i="3"/>
  <c r="J50" i="3"/>
  <c r="J45" i="3"/>
  <c r="J41" i="3"/>
  <c r="J39" i="3"/>
  <c r="J35" i="3"/>
  <c r="H21" i="3"/>
  <c r="H20" i="3" s="1"/>
  <c r="H10" i="3" l="1"/>
  <c r="J78" i="3"/>
  <c r="J82" i="3"/>
  <c r="J21" i="3"/>
  <c r="I21" i="3"/>
  <c r="I156" i="7"/>
  <c r="J27" i="3"/>
  <c r="I27" i="3"/>
  <c r="J18" i="3"/>
  <c r="I18" i="3"/>
  <c r="J13" i="3"/>
  <c r="I13" i="3"/>
  <c r="J75" i="3"/>
  <c r="J76" i="3"/>
  <c r="I143" i="7"/>
  <c r="I144" i="7"/>
  <c r="I82" i="3"/>
  <c r="J44" i="3"/>
  <c r="I76" i="3"/>
  <c r="I67" i="3"/>
  <c r="I39" i="3"/>
  <c r="I35" i="3"/>
  <c r="I83" i="3"/>
  <c r="I57" i="3"/>
  <c r="I50" i="3"/>
  <c r="I45" i="3"/>
  <c r="I41" i="3"/>
  <c r="I155" i="7"/>
  <c r="J34" i="3" l="1"/>
  <c r="I75" i="3"/>
  <c r="J12" i="3"/>
  <c r="J26" i="3"/>
  <c r="I26" i="3"/>
  <c r="J17" i="3"/>
  <c r="I17" i="3"/>
  <c r="J86" i="3"/>
  <c r="J87" i="3"/>
  <c r="J20" i="3"/>
  <c r="I20" i="3"/>
  <c r="I44" i="3"/>
  <c r="J33" i="3"/>
  <c r="I34" i="3"/>
  <c r="J11" i="3" l="1"/>
  <c r="H32" i="3"/>
  <c r="J32" i="3" s="1"/>
  <c r="I33" i="3"/>
  <c r="J10" i="3" l="1"/>
  <c r="I32" i="3"/>
  <c r="E8" i="5"/>
  <c r="E9" i="5"/>
  <c r="E27" i="8" l="1"/>
  <c r="E29" i="8"/>
  <c r="E32" i="8"/>
  <c r="E34" i="8"/>
  <c r="E35" i="8"/>
  <c r="I13" i="10" l="1"/>
  <c r="I10" i="10"/>
  <c r="I204" i="7" l="1"/>
  <c r="H13" i="7"/>
  <c r="I208" i="7" l="1"/>
  <c r="I209" i="7"/>
  <c r="I202" i="7"/>
  <c r="I203" i="7"/>
  <c r="H177" i="7"/>
  <c r="I11" i="7"/>
  <c r="H203" i="7"/>
  <c r="H209" i="7"/>
  <c r="H34" i="7"/>
  <c r="H35" i="7"/>
  <c r="I136" i="7" l="1"/>
  <c r="H176" i="7"/>
  <c r="H208" i="7"/>
  <c r="H202" i="7"/>
  <c r="I10" i="7"/>
  <c r="H85" i="7"/>
  <c r="H12" i="7"/>
  <c r="E33" i="8"/>
  <c r="F30" i="8"/>
  <c r="F28" i="8"/>
  <c r="E26" i="8" l="1"/>
  <c r="F26" i="8"/>
  <c r="E30" i="8"/>
  <c r="H11" i="7"/>
  <c r="E28" i="8"/>
  <c r="F7" i="5"/>
  <c r="E25" i="8" l="1"/>
  <c r="F25" i="8"/>
  <c r="E7" i="5"/>
  <c r="F6" i="5"/>
  <c r="H136" i="7"/>
  <c r="H10" i="7"/>
  <c r="E6" i="5" l="1"/>
  <c r="H23" i="10"/>
  <c r="G23" i="10"/>
  <c r="J9" i="10"/>
  <c r="J12" i="10" l="1"/>
  <c r="I12" i="10"/>
  <c r="I9" i="10"/>
  <c r="F128" i="7" l="1"/>
  <c r="F127" i="7" s="1"/>
  <c r="F126" i="7" l="1"/>
  <c r="I127" i="7"/>
  <c r="I128" i="7"/>
  <c r="F47" i="7" l="1"/>
  <c r="F9" i="7" s="1"/>
  <c r="I126" i="7"/>
  <c r="I12" i="3"/>
  <c r="I10" i="3" l="1"/>
  <c r="I11" i="3"/>
  <c r="H58" i="7"/>
  <c r="I58" i="7"/>
  <c r="G57" i="7"/>
  <c r="G56" i="7" s="1"/>
  <c r="I56" i="7" l="1"/>
  <c r="G55" i="7"/>
  <c r="H56" i="7"/>
  <c r="I57" i="7"/>
  <c r="H57" i="7"/>
  <c r="G48" i="7" l="1"/>
  <c r="I55" i="7"/>
  <c r="H55" i="7"/>
  <c r="G47" i="7" l="1"/>
  <c r="G9" i="7" s="1"/>
  <c r="I48" i="7"/>
  <c r="H48" i="7"/>
  <c r="I47" i="7" l="1"/>
  <c r="H47" i="7"/>
  <c r="I9" i="7" l="1"/>
  <c r="H9" i="7"/>
</calcChain>
</file>

<file path=xl/sharedStrings.xml><?xml version="1.0" encoding="utf-8"?>
<sst xmlns="http://schemas.openxmlformats.org/spreadsheetml/2006/main" count="420" uniqueCount="223">
  <si>
    <t>PRIHODI UKUPNO</t>
  </si>
  <si>
    <t>RASHODI UKUPNO</t>
  </si>
  <si>
    <t>NETO FINANCIRANJE</t>
  </si>
  <si>
    <t>Prihodi poslovanja</t>
  </si>
  <si>
    <t>Rashodi poslovanja</t>
  </si>
  <si>
    <t>Rashodi za zaposlene</t>
  </si>
  <si>
    <t>Rashodi za nabavu nefinancijske imovine</t>
  </si>
  <si>
    <t>UKUPNI RASHODI</t>
  </si>
  <si>
    <t>I. OPĆI DIO</t>
  </si>
  <si>
    <t>Šifra</t>
  </si>
  <si>
    <t xml:space="preserve">Naziv </t>
  </si>
  <si>
    <t>Materijalni rashodi</t>
  </si>
  <si>
    <t>A) SAŽETAK RAČUNA PRIHODA I RASHODA</t>
  </si>
  <si>
    <t>B) SAŽETAK RAČUNA FINANCIRANJA</t>
  </si>
  <si>
    <t>Pomoći iz inozemstva i od subjekata unutar općeg proračuna</t>
  </si>
  <si>
    <t>Rashodi za nabavu proizvedene dugotrajne imovine</t>
  </si>
  <si>
    <t>6 PRIHODI POSLOVANJA</t>
  </si>
  <si>
    <t>7 PRIHODI OD PRODAJE NEFINANCIJSKE IMOVINE</t>
  </si>
  <si>
    <t>3 RASHODI  POSLOVANJA</t>
  </si>
  <si>
    <t>4 RASHODI ZA NABAVU NEFINANCIJSKE IMOVINE</t>
  </si>
  <si>
    <t>8 PRIMICI OD FINANCIJSKE IMOVINE I ZADUŽIVANJA</t>
  </si>
  <si>
    <t>5 IZDACI ZA FINANCIJSKU IMOVINU I OTPLATE ZAJMOVA</t>
  </si>
  <si>
    <t>Brojčana oznaka i naziv</t>
  </si>
  <si>
    <t>4 Prihodi za posebne namjene</t>
  </si>
  <si>
    <t>1 Opći prihodi i primici</t>
  </si>
  <si>
    <t xml:space="preserve">  11 Opći prihodi i primici</t>
  </si>
  <si>
    <t>3 Vlastiti prihodi</t>
  </si>
  <si>
    <t>RAZLIKA - VIŠAK / MANJAK</t>
  </si>
  <si>
    <t>Prihodi od upravnih i administrativnih pristojbi, pristojbi po posebnim propisima i naknada</t>
  </si>
  <si>
    <t>Naknade građanima i kućanstvima na temelju osiguranja i druge naknade</t>
  </si>
  <si>
    <t>Financijski rashodi</t>
  </si>
  <si>
    <t>Ostali rashodi</t>
  </si>
  <si>
    <t>09 Obrazovanje</t>
  </si>
  <si>
    <t>091 Predškolsko i osnovnoškolsko obrazovanje</t>
  </si>
  <si>
    <t>098 Usluge u obrazovanju koje nisu drugdje svrstane</t>
  </si>
  <si>
    <r>
      <t xml:space="preserve">  </t>
    </r>
    <r>
      <rPr>
        <sz val="10"/>
        <rFont val="Arial"/>
        <family val="2"/>
      </rPr>
      <t>32 Vlastiti prihodi</t>
    </r>
  </si>
  <si>
    <t>44 Decentralizirana sredtva</t>
  </si>
  <si>
    <t>5  Pomoći</t>
  </si>
  <si>
    <t>56 Fondovi EU</t>
  </si>
  <si>
    <t>PROGRAM 1206</t>
  </si>
  <si>
    <t>EU projekti UO za obrazovanje, kulutru i sport</t>
  </si>
  <si>
    <t>Tekući projekt T120602</t>
  </si>
  <si>
    <t>Europski socijalni fond-Projekt ZMS-pomoćnik u nastavi</t>
  </si>
  <si>
    <t>Izvor financiranja 1.1.1</t>
  </si>
  <si>
    <t>Opći prihodi i primici</t>
  </si>
  <si>
    <t xml:space="preserve"> Fondovi EU</t>
  </si>
  <si>
    <t>PROGRAM 1207</t>
  </si>
  <si>
    <t>Zakonski standardi ustanova u obrazovanju</t>
  </si>
  <si>
    <t>Aktivnost A120701</t>
  </si>
  <si>
    <t>Osiguravanje uvjeta rada za redovno poslovanje osnovne škole</t>
  </si>
  <si>
    <t>Izvor financiranja 4.4.1</t>
  </si>
  <si>
    <t xml:space="preserve"> Financijski rashodi</t>
  </si>
  <si>
    <t>Decentralizirana sredstva</t>
  </si>
  <si>
    <t>Aktivnost A120702</t>
  </si>
  <si>
    <t>Investicijska ulaganja u osnovne škole</t>
  </si>
  <si>
    <t>PROGRAM 1208</t>
  </si>
  <si>
    <t>Program ustanova u obrazovanju iznad standarda</t>
  </si>
  <si>
    <t>Aktivnost 120801</t>
  </si>
  <si>
    <t>Aktivnost A120804</t>
  </si>
  <si>
    <t>Financiranje školskih projekata</t>
  </si>
  <si>
    <t>Izvor 1.1.1</t>
  </si>
  <si>
    <t>Aktivnost A120808</t>
  </si>
  <si>
    <t>Nabava udžbenika za učenike osnovnih škola</t>
  </si>
  <si>
    <t>Aktivnost A120810</t>
  </si>
  <si>
    <t>Aktivnost A120811</t>
  </si>
  <si>
    <t>Ostale pomoći proračunski korisnici</t>
  </si>
  <si>
    <t>Aktivnost A120818</t>
  </si>
  <si>
    <t>Ostale aktivnosti osnovnih škola</t>
  </si>
  <si>
    <t>Izvor financiranja 4.3.1</t>
  </si>
  <si>
    <t>Prihodi za posebne namjene proračunski korisnici</t>
  </si>
  <si>
    <t>Dodatne djelatnosti osnovnih škola</t>
  </si>
  <si>
    <t>Izvor financiranja 3.2.1</t>
  </si>
  <si>
    <t>Vlastiti prihodi- proračunski korisnici</t>
  </si>
  <si>
    <t>Organizacija prehrane u osnovnim školama</t>
  </si>
  <si>
    <t>Opskrba školskih ustanova higijenskim potrepštinama za učenice osnovnih škola</t>
  </si>
  <si>
    <t>43 Prihodi za posebne namjene-proračunski korisnici</t>
  </si>
  <si>
    <t>6 Donacije</t>
  </si>
  <si>
    <t>62 Donacije-proračunski korisnici</t>
  </si>
  <si>
    <t>Ostale pomoći</t>
  </si>
  <si>
    <t>Aktivnost A120819</t>
  </si>
  <si>
    <t xml:space="preserve"> RAČUN PRIHODA I RASHODA </t>
  </si>
  <si>
    <t xml:space="preserve"> IZVJEŠTAJ O PRIHODIMA  PREMA IZVORIMA FINANCIRANJA</t>
  </si>
  <si>
    <t>IZVJEŠTAJ O RASHODIMA PREMA IZVORIMA FINANCIRANJA</t>
  </si>
  <si>
    <t>IZVJEŠTAJ O RASHODIMA PREMA FUNKCIJSKOJ KLASIFIKACIJI</t>
  </si>
  <si>
    <t>II.POSEBNI DIO</t>
  </si>
  <si>
    <t xml:space="preserve"> IZVJEŠTAJ PO PROGRAMSKOJ  KLASIFIKACIJI</t>
  </si>
  <si>
    <t>Pomoći proračunskim korisnicima iz proračuna koji im nije nadležan</t>
  </si>
  <si>
    <t>Prihodi po posebnim propisima</t>
  </si>
  <si>
    <t>Ostali nespomenuti prihodi</t>
  </si>
  <si>
    <t>INDEKS                  5/2*100</t>
  </si>
  <si>
    <t>Prihodi od prodaje proizvoda i roba te pruženih usluga</t>
  </si>
  <si>
    <t>BROJČANA OZNAKA I NAZIV</t>
  </si>
  <si>
    <t>UKUPNI PRIHODI</t>
  </si>
  <si>
    <t>Tekuće pomoći proračunskim korisnicima iz proračuna koji im nije nadležan</t>
  </si>
  <si>
    <t>Donacije od pravnih i fizičkih ososba izvan općeg proračuna i povrat donacija po protestiranim jamstvima</t>
  </si>
  <si>
    <t>Tekuće donacije</t>
  </si>
  <si>
    <t>Prihodi od nadležnog proračuna i od HZZo-a temeljem ugovornih obveza</t>
  </si>
  <si>
    <t>Prihodi od nadležnog proračuna za financiranje rashoda poslovanja</t>
  </si>
  <si>
    <t>Plaće (Bruto)</t>
  </si>
  <si>
    <t>Plaće za redovan rad</t>
  </si>
  <si>
    <t>Plaće za prekovremeni rad</t>
  </si>
  <si>
    <t>Ostali rashodi za zaposlene</t>
  </si>
  <si>
    <t>Doprinosi na plaće</t>
  </si>
  <si>
    <t>Dop.za obvezno zdravstv.osig</t>
  </si>
  <si>
    <t>Dop.za obvezno osig.u.sl.nezaposl.</t>
  </si>
  <si>
    <t>Naknade troškova zaposlenima</t>
  </si>
  <si>
    <t>Službena putovanja</t>
  </si>
  <si>
    <t>Stručna usavršavanja</t>
  </si>
  <si>
    <t>Ostale naknade zaposlenima</t>
  </si>
  <si>
    <t>Rashodi za materijal i energiju</t>
  </si>
  <si>
    <t>Uredski materijal</t>
  </si>
  <si>
    <t>Materijal i sirovine</t>
  </si>
  <si>
    <t>Energija</t>
  </si>
  <si>
    <t>Materijal i dijelovi za tekuće i investicijsko održavanje</t>
  </si>
  <si>
    <t>Sitni inventar</t>
  </si>
  <si>
    <t>Službena, radna i zaštitna odjeća i obuća</t>
  </si>
  <si>
    <t>Rashodi za usluge</t>
  </si>
  <si>
    <t>Usluge telefona,pošte</t>
  </si>
  <si>
    <t>Usluge tekućeg i investicijskog održavanja</t>
  </si>
  <si>
    <t>Promidžbeni materijal</t>
  </si>
  <si>
    <t>Komunalne usluge</t>
  </si>
  <si>
    <t>Zakupnine i najamnine</t>
  </si>
  <si>
    <t>Zdravstvene usluge</t>
  </si>
  <si>
    <t>Intelektualne usluge</t>
  </si>
  <si>
    <t>Računalne usluge</t>
  </si>
  <si>
    <t>Ostale usluge</t>
  </si>
  <si>
    <t>Ostali nespomenuti rashodi poslovanja</t>
  </si>
  <si>
    <t>Naknade za rad pred. i izvr. tijela, povjer. i sl.</t>
  </si>
  <si>
    <t>Premije osiguranja</t>
  </si>
  <si>
    <t>Reprezentacija</t>
  </si>
  <si>
    <t>Članarine</t>
  </si>
  <si>
    <t>Pristojbe i naknade</t>
  </si>
  <si>
    <t>Troškovi sudskih postupaka</t>
  </si>
  <si>
    <t>Bankarske usluge i usluge platnog prometa</t>
  </si>
  <si>
    <t>Zatezne kamate</t>
  </si>
  <si>
    <t>Tekuće donacije u naravi</t>
  </si>
  <si>
    <t>Knjige, umjetnička djela i ostale izložbene vrijednosti</t>
  </si>
  <si>
    <t>Knjige</t>
  </si>
  <si>
    <t>Prihodi od prodaje proizv. i robe te pruž. usluga,prihodi od donacija te povrati po protestiranim jamstvima</t>
  </si>
  <si>
    <t>Kapitalne donacije</t>
  </si>
  <si>
    <t>Prihodi od nadležnog proračuna za nabavu nefinancijske imovine</t>
  </si>
  <si>
    <t>Ostali financijski rashodi</t>
  </si>
  <si>
    <t>Naknade građanima i kućanstvima u naravi</t>
  </si>
  <si>
    <t>Ostale naknade građanima i kućanstvima iz proračuna</t>
  </si>
  <si>
    <t>Plaće za posebne uvjete rada</t>
  </si>
  <si>
    <t>IZVJEŠTAJ O PRIHODIMA I RASHODIMA PREMA EKONOMSKOJ KLASIFIKACIJI</t>
  </si>
  <si>
    <t>Plaće(bruto)</t>
  </si>
  <si>
    <t>Doprinosi za obvezno zdravstveno osiguranje</t>
  </si>
  <si>
    <t>Naknade za prijevoz, za rad na terenu i za odvojen život</t>
  </si>
  <si>
    <t>Ostale naknade troškova zaposlenima</t>
  </si>
  <si>
    <t xml:space="preserve">Rashodi za materijal </t>
  </si>
  <si>
    <t>Uredski materijal i ostali materijalni rashodi</t>
  </si>
  <si>
    <t>Sitni inventar i auto gume</t>
  </si>
  <si>
    <t>Usluge telefona, pošte i prijevoza</t>
  </si>
  <si>
    <t>Usluge promidžbe i informiranja</t>
  </si>
  <si>
    <t>Zdravstvene i veterinarske usluge</t>
  </si>
  <si>
    <t>Intelektualne i osobne usluge</t>
  </si>
  <si>
    <t>Članarine i norme</t>
  </si>
  <si>
    <t>Stručno usavršavanje zaopslenika</t>
  </si>
  <si>
    <t>Naknade troškova osobama izvan radnog odnosa</t>
  </si>
  <si>
    <t>Naknade građanima  i kućanstvima iz proračuna</t>
  </si>
  <si>
    <t>Ostale pomoći proračunski korisnici-prenesena sredtva</t>
  </si>
  <si>
    <t>Dodatna ulaganja na građevinskim objektima</t>
  </si>
  <si>
    <t>Naknade građanima  i kućanstvima u naravi</t>
  </si>
  <si>
    <t>Naknade za prijevoz, za rad na terenu i odvojeni život</t>
  </si>
  <si>
    <t>Izvor financiranja 3.2.2</t>
  </si>
  <si>
    <t>Vlastiti prihodi proračunski korisnici-prenesena sredstva</t>
  </si>
  <si>
    <t>Izvor financiranja  5.2.1</t>
  </si>
  <si>
    <t xml:space="preserve">  451</t>
  </si>
  <si>
    <t xml:space="preserve">  4511</t>
  </si>
  <si>
    <t>PRENESENI VIŠAK/MANJAK IZ PRETHODNE GODINE</t>
  </si>
  <si>
    <t>PRIJENOS VIŠKA/MANJKA U SLJEDEĆE RAZDOBLJE</t>
  </si>
  <si>
    <t>Tekuće donacije u novcu</t>
  </si>
  <si>
    <t>Pomoći temeljem prijenosa EU sredstava</t>
  </si>
  <si>
    <t>Tekuće pomoći temeljem prijenosa EU sredstava</t>
  </si>
  <si>
    <t>Naknade građanima i kućanstvima u novcu</t>
  </si>
  <si>
    <t>Prihodi od nadležnog proračuna za financiranje redovne djelatnosti proračunskih korisnika</t>
  </si>
  <si>
    <t xml:space="preserve">INDEKS            5/3*100               </t>
  </si>
  <si>
    <t>Izvor 5.9.2</t>
  </si>
  <si>
    <t>OŠ SMOKVICA</t>
  </si>
  <si>
    <t xml:space="preserve">Izvor 3.2.2. </t>
  </si>
  <si>
    <t>Pomoći/Fondovi EU pror.kor.-Prenesena sredstva</t>
  </si>
  <si>
    <t>Pomoći fondovi EU pror. Korisnici</t>
  </si>
  <si>
    <t>R0683</t>
  </si>
  <si>
    <t>Ostale naknade iz pričuva u naravi</t>
  </si>
  <si>
    <t>Financiranje radnih materijala za učenike OŠ</t>
  </si>
  <si>
    <t>OSTVARENJE/IZVRŠENJE  1.-06.2025.</t>
  </si>
  <si>
    <t>OSTVARENJE/IZVRŠENJE  1.1-30.06.2025.</t>
  </si>
  <si>
    <t xml:space="preserve">OSTVARENJE/IZVRŠENJE 
1.-06.2025. </t>
  </si>
  <si>
    <t>Izvršenje 2025.</t>
  </si>
  <si>
    <t>Prihodi od prodaje proizvoda i robe</t>
  </si>
  <si>
    <t>Tuzemne članarine</t>
  </si>
  <si>
    <t xml:space="preserve">Grafičke i tiskarke usluge </t>
  </si>
  <si>
    <t>Ostali materijal i sirovine</t>
  </si>
  <si>
    <t>Ostali materijali i sirovine</t>
  </si>
  <si>
    <t>Rashodi za materijal i usluge</t>
  </si>
  <si>
    <t>POLUGODIŠNJI IZVJEŠTAJ O IZVRŠENJU FINANCIJSKOG PLANA 2026. OŠ SMOKVICA</t>
  </si>
  <si>
    <t>IZVORNI PLAN ILI REBALANS 2026.</t>
  </si>
  <si>
    <t>OSTVARENJE/IZVRŠENJE  1.-06.2026.</t>
  </si>
  <si>
    <t xml:space="preserve">OSTVARENJE/IZVRŠENJE 
1.-06.2026. </t>
  </si>
  <si>
    <t>Izvršenje 2026.</t>
  </si>
  <si>
    <t>OSTVARENJE/IZVRŠENJE  1.1-30.06.2026.</t>
  </si>
  <si>
    <t>5.1. Programi Unije (59 Pomoći/Fondovi EU proračunski korisnici)</t>
  </si>
  <si>
    <t>5.0. (58 Ostale pomoći-proračunski korisnici)</t>
  </si>
  <si>
    <t>Izvor financiranja 5.6.1001</t>
  </si>
  <si>
    <t>Izvor financiranja 5.0.111</t>
  </si>
  <si>
    <t>Izvor 5.0.112</t>
  </si>
  <si>
    <t xml:space="preserve">Izvor financiranja 5.0.112 </t>
  </si>
  <si>
    <t xml:space="preserve">Izvor 5.1.0002 </t>
  </si>
  <si>
    <t xml:space="preserve">Izvor financiranja 5.0.1121 </t>
  </si>
  <si>
    <t>44 Decentralizirana sredstva</t>
  </si>
  <si>
    <t>REBALANS 2026.</t>
  </si>
  <si>
    <t>INDEKS              4/2*100</t>
  </si>
  <si>
    <t>INDEKS          4/3*100</t>
  </si>
  <si>
    <t>INDEKS                                   4/2*100</t>
  </si>
  <si>
    <t>INDEKS                                   4/3*100</t>
  </si>
  <si>
    <t>Rebalans 2026.</t>
  </si>
  <si>
    <t>INDEKS                   4/2*100</t>
  </si>
  <si>
    <t>INDEKS           4/3*100</t>
  </si>
  <si>
    <t>INDEKS                                4/2*100</t>
  </si>
  <si>
    <t>INDEKS                                4/3*100</t>
  </si>
  <si>
    <t>Indeks                                4/2*100</t>
  </si>
  <si>
    <t>Indeks                                4/3*100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</si>
</sst>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0"/>
      <name val="Arial"/>
      <family val="2"/>
      <charset val="238"/>
    </font>
    <font>
      <sz val="12"/>
      <color indexed="8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b/>
      <i/>
      <sz val="9"/>
      <color indexed="8"/>
      <name val="Arial"/>
      <family val="2"/>
      <charset val="238"/>
    </font>
    <font>
      <sz val="9"/>
      <color theme="1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i/>
      <sz val="10"/>
      <color indexed="8"/>
      <name val="Arial"/>
      <family val="2"/>
      <charset val="238"/>
    </font>
    <font>
      <b/>
      <sz val="12"/>
      <name val="Arial"/>
      <family val="2"/>
      <charset val="238"/>
    </font>
    <font>
      <sz val="12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14"/>
      <name val="Arial"/>
      <family val="2"/>
      <charset val="238"/>
    </font>
    <font>
      <sz val="10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10"/>
      <color theme="1"/>
      <name val="Arial"/>
      <family val="2"/>
      <charset val="238"/>
    </font>
    <font>
      <b/>
      <sz val="11"/>
      <color indexed="8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b/>
      <sz val="11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0"/>
      <color rgb="FFFF0000"/>
      <name val="Arial"/>
      <family val="2"/>
      <charset val="238"/>
    </font>
    <font>
      <b/>
      <sz val="14"/>
      <color rgb="FFFF0000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9">
    <xf numFmtId="0" fontId="0" fillId="0" borderId="0" xfId="0"/>
    <xf numFmtId="0" fontId="2" fillId="0" borderId="0" xfId="0" applyFont="1" applyAlignment="1">
      <alignment horizontal="left" wrapText="1"/>
    </xf>
    <xf numFmtId="0" fontId="4" fillId="0" borderId="0" xfId="0" applyFont="1" applyAlignment="1">
      <alignment wrapText="1"/>
    </xf>
    <xf numFmtId="0" fontId="6" fillId="2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7" fillId="2" borderId="3" xfId="0" applyFont="1" applyFill="1" applyBorder="1" applyAlignment="1">
      <alignment horizontal="left" vertical="center" wrapText="1"/>
    </xf>
    <xf numFmtId="0" fontId="8" fillId="2" borderId="3" xfId="0" quotePrefix="1" applyFont="1" applyFill="1" applyBorder="1" applyAlignment="1">
      <alignment horizontal="left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2" fillId="0" borderId="0" xfId="0" quotePrefix="1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/>
    <xf numFmtId="0" fontId="7" fillId="2" borderId="3" xfId="0" applyFont="1" applyFill="1" applyBorder="1" applyAlignment="1">
      <alignment vertical="center" wrapText="1"/>
    </xf>
    <xf numFmtId="0" fontId="6" fillId="0" borderId="1" xfId="0" quotePrefix="1" applyFont="1" applyBorder="1" applyAlignment="1">
      <alignment horizontal="left" wrapText="1"/>
    </xf>
    <xf numFmtId="0" fontId="6" fillId="0" borderId="2" xfId="0" quotePrefix="1" applyFont="1" applyBorder="1" applyAlignment="1">
      <alignment horizontal="left" wrapText="1"/>
    </xf>
    <xf numFmtId="0" fontId="6" fillId="0" borderId="2" xfId="0" quotePrefix="1" applyFont="1" applyBorder="1" applyAlignment="1">
      <alignment horizontal="left"/>
    </xf>
    <xf numFmtId="0" fontId="14" fillId="0" borderId="5" xfId="0" applyFont="1" applyBorder="1" applyAlignment="1">
      <alignment horizontal="right" vertical="center"/>
    </xf>
    <xf numFmtId="0" fontId="7" fillId="2" borderId="4" xfId="0" applyFont="1" applyFill="1" applyBorder="1" applyAlignment="1">
      <alignment horizontal="left" vertical="center" wrapText="1"/>
    </xf>
    <xf numFmtId="0" fontId="18" fillId="0" borderId="0" xfId="0" quotePrefix="1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7" fillId="0" borderId="0" xfId="0" applyFont="1"/>
    <xf numFmtId="0" fontId="20" fillId="2" borderId="3" xfId="0" quotePrefix="1" applyFont="1" applyFill="1" applyBorder="1" applyAlignment="1">
      <alignment horizontal="left" vertical="center"/>
    </xf>
    <xf numFmtId="0" fontId="20" fillId="2" borderId="3" xfId="0" quotePrefix="1" applyFont="1" applyFill="1" applyBorder="1" applyAlignment="1">
      <alignment horizontal="left" vertical="center" wrapText="1"/>
    </xf>
    <xf numFmtId="0" fontId="20" fillId="2" borderId="3" xfId="0" applyFont="1" applyFill="1" applyBorder="1" applyAlignment="1">
      <alignment vertical="center" wrapText="1"/>
    </xf>
    <xf numFmtId="0" fontId="9" fillId="4" borderId="3" xfId="0" applyFont="1" applyFill="1" applyBorder="1" applyAlignment="1">
      <alignment horizontal="left" vertical="center" wrapText="1"/>
    </xf>
    <xf numFmtId="0" fontId="9" fillId="4" borderId="3" xfId="0" applyFont="1" applyFill="1" applyBorder="1" applyAlignment="1">
      <alignment horizontal="left" vertical="center"/>
    </xf>
    <xf numFmtId="0" fontId="9" fillId="4" borderId="3" xfId="0" applyFont="1" applyFill="1" applyBorder="1" applyAlignment="1">
      <alignment vertical="center" wrapText="1"/>
    </xf>
    <xf numFmtId="0" fontId="9" fillId="5" borderId="3" xfId="0" applyFont="1" applyFill="1" applyBorder="1" applyAlignment="1">
      <alignment horizontal="left" vertical="center" wrapText="1"/>
    </xf>
    <xf numFmtId="0" fontId="7" fillId="4" borderId="3" xfId="0" applyFont="1" applyFill="1" applyBorder="1" applyAlignment="1">
      <alignment vertical="center" wrapText="1"/>
    </xf>
    <xf numFmtId="0" fontId="13" fillId="0" borderId="0" xfId="0" applyFont="1" applyAlignment="1">
      <alignment wrapText="1"/>
    </xf>
    <xf numFmtId="0" fontId="5" fillId="0" borderId="0" xfId="0" applyFont="1" applyAlignment="1">
      <alignment horizontal="center" vertical="center" wrapText="1"/>
    </xf>
    <xf numFmtId="0" fontId="11" fillId="0" borderId="0" xfId="0" applyFont="1" applyAlignment="1">
      <alignment wrapText="1"/>
    </xf>
    <xf numFmtId="0" fontId="16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14" fillId="0" borderId="0" xfId="0" applyFont="1" applyAlignment="1">
      <alignment horizontal="right" vertical="center"/>
    </xf>
    <xf numFmtId="0" fontId="6" fillId="2" borderId="0" xfId="0" applyFont="1" applyFill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3" fontId="9" fillId="2" borderId="0" xfId="0" applyNumberFormat="1" applyFont="1" applyFill="1" applyAlignment="1">
      <alignment horizontal="right" wrapText="1"/>
    </xf>
    <xf numFmtId="3" fontId="6" fillId="2" borderId="0" xfId="0" quotePrefix="1" applyNumberFormat="1" applyFont="1" applyFill="1" applyAlignment="1">
      <alignment horizontal="right"/>
    </xf>
    <xf numFmtId="0" fontId="6" fillId="0" borderId="0" xfId="0" quotePrefix="1" applyFont="1" applyAlignment="1">
      <alignment horizontal="left" wrapText="1"/>
    </xf>
    <xf numFmtId="0" fontId="6" fillId="0" borderId="0" xfId="0" quotePrefix="1" applyFont="1" applyAlignment="1">
      <alignment horizontal="center" wrapText="1"/>
    </xf>
    <xf numFmtId="0" fontId="6" fillId="0" borderId="0" xfId="0" quotePrefix="1" applyFont="1" applyAlignment="1">
      <alignment horizontal="left"/>
    </xf>
    <xf numFmtId="3" fontId="9" fillId="2" borderId="0" xfId="0" quotePrefix="1" applyNumberFormat="1" applyFont="1" applyFill="1" applyAlignment="1">
      <alignment horizontal="right"/>
    </xf>
    <xf numFmtId="0" fontId="17" fillId="0" borderId="0" xfId="0" applyFont="1" applyAlignment="1">
      <alignment wrapText="1"/>
    </xf>
    <xf numFmtId="0" fontId="9" fillId="0" borderId="0" xfId="0" quotePrefix="1" applyFont="1" applyAlignment="1">
      <alignment horizontal="left" wrapText="1"/>
    </xf>
    <xf numFmtId="0" fontId="9" fillId="0" borderId="0" xfId="0" quotePrefix="1" applyFont="1" applyAlignment="1">
      <alignment horizontal="center" wrapText="1"/>
    </xf>
    <xf numFmtId="0" fontId="9" fillId="0" borderId="0" xfId="0" quotePrefix="1" applyFont="1" applyAlignment="1">
      <alignment horizontal="left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0" borderId="2" xfId="0" quotePrefix="1" applyFont="1" applyBorder="1" applyAlignment="1">
      <alignment horizontal="center" wrapText="1"/>
    </xf>
    <xf numFmtId="0" fontId="3" fillId="0" borderId="2" xfId="0" quotePrefix="1" applyFont="1" applyBorder="1" applyAlignment="1">
      <alignment horizontal="left" wrapText="1"/>
    </xf>
    <xf numFmtId="0" fontId="3" fillId="0" borderId="2" xfId="0" quotePrefix="1" applyFont="1" applyBorder="1" applyAlignment="1">
      <alignment horizontal="left"/>
    </xf>
    <xf numFmtId="0" fontId="0" fillId="4" borderId="0" xfId="0" applyFill="1"/>
    <xf numFmtId="3" fontId="3" fillId="2" borderId="3" xfId="0" applyNumberFormat="1" applyFont="1" applyFill="1" applyBorder="1" applyAlignment="1">
      <alignment horizontal="center" vertical="center" wrapText="1"/>
    </xf>
    <xf numFmtId="0" fontId="0" fillId="2" borderId="0" xfId="0" applyFill="1"/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left" vertical="center" wrapText="1"/>
    </xf>
    <xf numFmtId="0" fontId="7" fillId="3" borderId="3" xfId="0" applyFont="1" applyFill="1" applyBorder="1" applyAlignment="1">
      <alignment horizontal="left" vertical="center" wrapText="1"/>
    </xf>
    <xf numFmtId="3" fontId="3" fillId="3" borderId="4" xfId="0" applyNumberFormat="1" applyFont="1" applyFill="1" applyBorder="1" applyAlignment="1">
      <alignment horizontal="right"/>
    </xf>
    <xf numFmtId="0" fontId="7" fillId="4" borderId="3" xfId="0" applyFont="1" applyFill="1" applyBorder="1" applyAlignment="1">
      <alignment horizontal="left" vertical="center" wrapText="1"/>
    </xf>
    <xf numFmtId="0" fontId="7" fillId="3" borderId="3" xfId="0" quotePrefix="1" applyFont="1" applyFill="1" applyBorder="1" applyAlignment="1">
      <alignment horizontal="left" vertical="center"/>
    </xf>
    <xf numFmtId="0" fontId="20" fillId="3" borderId="3" xfId="0" quotePrefix="1" applyFont="1" applyFill="1" applyBorder="1" applyAlignment="1">
      <alignment horizontal="left" vertical="center"/>
    </xf>
    <xf numFmtId="0" fontId="7" fillId="4" borderId="3" xfId="0" quotePrefix="1" applyFont="1" applyFill="1" applyBorder="1" applyAlignment="1">
      <alignment horizontal="left" vertical="center"/>
    </xf>
    <xf numFmtId="0" fontId="20" fillId="4" borderId="3" xfId="0" quotePrefix="1" applyFont="1" applyFill="1" applyBorder="1" applyAlignment="1">
      <alignment horizontal="left" vertical="center"/>
    </xf>
    <xf numFmtId="0" fontId="20" fillId="4" borderId="3" xfId="0" quotePrefix="1" applyFont="1" applyFill="1" applyBorder="1" applyAlignment="1">
      <alignment horizontal="left" vertical="center" wrapText="1"/>
    </xf>
    <xf numFmtId="0" fontId="20" fillId="3" borderId="3" xfId="0" quotePrefix="1" applyFont="1" applyFill="1" applyBorder="1" applyAlignment="1">
      <alignment horizontal="left" vertical="center" wrapText="1"/>
    </xf>
    <xf numFmtId="0" fontId="7" fillId="2" borderId="3" xfId="0" quotePrefix="1" applyFont="1" applyFill="1" applyBorder="1" applyAlignment="1">
      <alignment horizontal="left" vertical="center"/>
    </xf>
    <xf numFmtId="0" fontId="0" fillId="0" borderId="3" xfId="0" applyBorder="1"/>
    <xf numFmtId="0" fontId="3" fillId="2" borderId="4" xfId="0" applyFont="1" applyFill="1" applyBorder="1" applyAlignment="1">
      <alignment horizontal="right"/>
    </xf>
    <xf numFmtId="0" fontId="3" fillId="3" borderId="4" xfId="0" applyFont="1" applyFill="1" applyBorder="1" applyAlignment="1">
      <alignment horizontal="right"/>
    </xf>
    <xf numFmtId="0" fontId="3" fillId="4" borderId="4" xfId="0" applyFont="1" applyFill="1" applyBorder="1" applyAlignment="1">
      <alignment horizontal="right"/>
    </xf>
    <xf numFmtId="3" fontId="3" fillId="2" borderId="3" xfId="0" applyNumberFormat="1" applyFont="1" applyFill="1" applyBorder="1" applyAlignment="1">
      <alignment horizontal="center" wrapText="1"/>
    </xf>
    <xf numFmtId="3" fontId="3" fillId="3" borderId="3" xfId="0" applyNumberFormat="1" applyFont="1" applyFill="1" applyBorder="1" applyAlignment="1">
      <alignment horizontal="left" wrapText="1"/>
    </xf>
    <xf numFmtId="3" fontId="3" fillId="4" borderId="3" xfId="0" applyNumberFormat="1" applyFont="1" applyFill="1" applyBorder="1" applyAlignment="1">
      <alignment horizontal="left" wrapText="1"/>
    </xf>
    <xf numFmtId="3" fontId="3" fillId="2" borderId="3" xfId="0" applyNumberFormat="1" applyFont="1" applyFill="1" applyBorder="1" applyAlignment="1">
      <alignment horizontal="left" wrapText="1"/>
    </xf>
    <xf numFmtId="3" fontId="6" fillId="4" borderId="3" xfId="0" applyNumberFormat="1" applyFont="1" applyFill="1" applyBorder="1" applyAlignment="1">
      <alignment horizontal="left" wrapText="1"/>
    </xf>
    <xf numFmtId="0" fontId="3" fillId="2" borderId="3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right"/>
    </xf>
    <xf numFmtId="3" fontId="3" fillId="2" borderId="2" xfId="0" applyNumberFormat="1" applyFont="1" applyFill="1" applyBorder="1" applyAlignment="1">
      <alignment horizontal="center" vertical="center" wrapText="1"/>
    </xf>
    <xf numFmtId="3" fontId="3" fillId="2" borderId="4" xfId="0" applyNumberFormat="1" applyFon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/>
    </xf>
    <xf numFmtId="0" fontId="0" fillId="3" borderId="3" xfId="0" applyFill="1" applyBorder="1"/>
    <xf numFmtId="0" fontId="0" fillId="4" borderId="3" xfId="0" applyFill="1" applyBorder="1"/>
    <xf numFmtId="0" fontId="0" fillId="2" borderId="3" xfId="0" applyFill="1" applyBorder="1"/>
    <xf numFmtId="0" fontId="3" fillId="4" borderId="3" xfId="0" applyFont="1" applyFill="1" applyBorder="1" applyAlignment="1">
      <alignment horizontal="right"/>
    </xf>
    <xf numFmtId="0" fontId="25" fillId="4" borderId="3" xfId="0" applyFont="1" applyFill="1" applyBorder="1" applyAlignment="1">
      <alignment horizontal="center" vertical="center" wrapText="1"/>
    </xf>
    <xf numFmtId="0" fontId="9" fillId="3" borderId="3" xfId="0" quotePrefix="1" applyFont="1" applyFill="1" applyBorder="1" applyAlignment="1">
      <alignment horizontal="left" vertical="center"/>
    </xf>
    <xf numFmtId="3" fontId="6" fillId="3" borderId="3" xfId="0" applyNumberFormat="1" applyFont="1" applyFill="1" applyBorder="1" applyAlignment="1">
      <alignment horizontal="left" wrapText="1"/>
    </xf>
    <xf numFmtId="0" fontId="26" fillId="4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/>
    </xf>
    <xf numFmtId="0" fontId="0" fillId="4" borderId="1" xfId="0" applyFill="1" applyBorder="1"/>
    <xf numFmtId="0" fontId="0" fillId="0" borderId="1" xfId="0" applyBorder="1"/>
    <xf numFmtId="0" fontId="5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 indent="1"/>
    </xf>
    <xf numFmtId="0" fontId="3" fillId="4" borderId="4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3" fillId="2" borderId="0" xfId="0" applyFont="1" applyFill="1" applyAlignment="1">
      <alignment horizontal="left" vertical="center" wrapText="1" indent="1"/>
    </xf>
    <xf numFmtId="0" fontId="3" fillId="2" borderId="1" xfId="0" applyFont="1" applyFill="1" applyBorder="1" applyAlignment="1">
      <alignment horizontal="left" vertical="center" wrapText="1" indent="1"/>
    </xf>
    <xf numFmtId="0" fontId="3" fillId="2" borderId="2" xfId="0" applyFont="1" applyFill="1" applyBorder="1" applyAlignment="1">
      <alignment horizontal="left" vertical="center" wrapText="1" indent="1"/>
    </xf>
    <xf numFmtId="0" fontId="3" fillId="2" borderId="4" xfId="0" applyFont="1" applyFill="1" applyBorder="1" applyAlignment="1">
      <alignment horizontal="left" vertical="center" wrapText="1" indent="1"/>
    </xf>
    <xf numFmtId="0" fontId="3" fillId="4" borderId="1" xfId="0" applyFont="1" applyFill="1" applyBorder="1" applyAlignment="1">
      <alignment horizontal="left" vertical="center" wrapText="1"/>
    </xf>
    <xf numFmtId="0" fontId="3" fillId="4" borderId="2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4" borderId="10" xfId="0" applyFont="1" applyFill="1" applyBorder="1" applyAlignment="1">
      <alignment horizontal="left" vertical="center" wrapText="1" indent="1"/>
    </xf>
    <xf numFmtId="0" fontId="3" fillId="4" borderId="5" xfId="0" applyFont="1" applyFill="1" applyBorder="1" applyAlignment="1">
      <alignment horizontal="left" vertical="center" wrapText="1" indent="1"/>
    </xf>
    <xf numFmtId="0" fontId="3" fillId="4" borderId="15" xfId="0" applyFont="1" applyFill="1" applyBorder="1" applyAlignment="1">
      <alignment horizontal="left" vertical="center" wrapText="1" indent="1"/>
    </xf>
    <xf numFmtId="0" fontId="3" fillId="2" borderId="8" xfId="0" applyFont="1" applyFill="1" applyBorder="1" applyAlignment="1">
      <alignment horizontal="left" vertical="center" wrapText="1" indent="1"/>
    </xf>
    <xf numFmtId="0" fontId="3" fillId="2" borderId="9" xfId="0" applyFont="1" applyFill="1" applyBorder="1" applyAlignment="1">
      <alignment horizontal="left" vertical="center" wrapText="1" indent="1"/>
    </xf>
    <xf numFmtId="0" fontId="3" fillId="2" borderId="10" xfId="0" applyFont="1" applyFill="1" applyBorder="1" applyAlignment="1">
      <alignment horizontal="left" vertical="center" wrapText="1" indent="1"/>
    </xf>
    <xf numFmtId="0" fontId="3" fillId="4" borderId="8" xfId="0" applyFont="1" applyFill="1" applyBorder="1" applyAlignment="1">
      <alignment horizontal="left" vertical="center" wrapText="1" indent="1"/>
    </xf>
    <xf numFmtId="0" fontId="3" fillId="4" borderId="9" xfId="0" applyFont="1" applyFill="1" applyBorder="1" applyAlignment="1">
      <alignment horizontal="left" vertical="center" wrapText="1" indent="1"/>
    </xf>
    <xf numFmtId="0" fontId="24" fillId="4" borderId="3" xfId="0" applyFont="1" applyFill="1" applyBorder="1" applyAlignment="1">
      <alignment horizontal="left" wrapText="1"/>
    </xf>
    <xf numFmtId="0" fontId="24" fillId="0" borderId="3" xfId="0" applyFont="1" applyBorder="1" applyAlignment="1">
      <alignment horizontal="left" wrapText="1"/>
    </xf>
    <xf numFmtId="0" fontId="6" fillId="3" borderId="3" xfId="0" applyFont="1" applyFill="1" applyBorder="1" applyAlignment="1">
      <alignment horizontal="left" vertical="center" wrapText="1"/>
    </xf>
    <xf numFmtId="0" fontId="24" fillId="3" borderId="3" xfId="0" applyFont="1" applyFill="1" applyBorder="1" applyAlignment="1">
      <alignment wrapText="1"/>
    </xf>
    <xf numFmtId="0" fontId="24" fillId="4" borderId="3" xfId="0" applyFont="1" applyFill="1" applyBorder="1" applyAlignment="1">
      <alignment wrapText="1"/>
    </xf>
    <xf numFmtId="0" fontId="24" fillId="0" borderId="3" xfId="0" applyFont="1" applyBorder="1" applyAlignment="1">
      <alignment wrapText="1"/>
    </xf>
    <xf numFmtId="0" fontId="24" fillId="0" borderId="3" xfId="0" applyFont="1" applyBorder="1"/>
    <xf numFmtId="0" fontId="3" fillId="2" borderId="8" xfId="0" applyFont="1" applyFill="1" applyBorder="1" applyAlignment="1">
      <alignment vertical="center" wrapText="1"/>
    </xf>
    <xf numFmtId="0" fontId="3" fillId="2" borderId="12" xfId="0" applyFont="1" applyFill="1" applyBorder="1" applyAlignment="1">
      <alignment horizontal="left" vertical="center" wrapText="1" indent="1"/>
    </xf>
    <xf numFmtId="0" fontId="3" fillId="2" borderId="13" xfId="0" applyFont="1" applyFill="1" applyBorder="1" applyAlignment="1">
      <alignment horizontal="left" vertical="center" wrapText="1" indent="1"/>
    </xf>
    <xf numFmtId="0" fontId="7" fillId="2" borderId="8" xfId="0" applyFont="1" applyFill="1" applyBorder="1" applyAlignment="1">
      <alignment horizontal="left" vertical="center" wrapText="1" indent="1"/>
    </xf>
    <xf numFmtId="0" fontId="7" fillId="2" borderId="9" xfId="0" applyFont="1" applyFill="1" applyBorder="1" applyAlignment="1">
      <alignment horizontal="left" vertical="center" wrapText="1" indent="1"/>
    </xf>
    <xf numFmtId="0" fontId="7" fillId="2" borderId="10" xfId="0" applyFont="1" applyFill="1" applyBorder="1" applyAlignment="1">
      <alignment horizontal="left" vertical="center" wrapText="1" indent="1"/>
    </xf>
    <xf numFmtId="0" fontId="3" fillId="4" borderId="14" xfId="0" applyFont="1" applyFill="1" applyBorder="1" applyAlignment="1">
      <alignment horizontal="left" vertical="center" wrapText="1" indent="1"/>
    </xf>
    <xf numFmtId="0" fontId="3" fillId="2" borderId="14" xfId="0" applyFont="1" applyFill="1" applyBorder="1" applyAlignment="1">
      <alignment horizontal="left" vertical="center" wrapText="1" indent="1"/>
    </xf>
    <xf numFmtId="0" fontId="3" fillId="2" borderId="5" xfId="0" applyFont="1" applyFill="1" applyBorder="1" applyAlignment="1">
      <alignment horizontal="left" vertical="center" wrapText="1" indent="1"/>
    </xf>
    <xf numFmtId="0" fontId="3" fillId="2" borderId="15" xfId="0" applyFont="1" applyFill="1" applyBorder="1" applyAlignment="1">
      <alignment horizontal="left" vertical="center" wrapText="1" indent="1"/>
    </xf>
    <xf numFmtId="0" fontId="3" fillId="4" borderId="1" xfId="0" applyFont="1" applyFill="1" applyBorder="1" applyAlignment="1">
      <alignment horizontal="left" vertical="center" wrapText="1" indent="1"/>
    </xf>
    <xf numFmtId="0" fontId="3" fillId="4" borderId="2" xfId="0" applyFont="1" applyFill="1" applyBorder="1" applyAlignment="1">
      <alignment horizontal="left" vertical="center" wrapText="1" indent="1"/>
    </xf>
    <xf numFmtId="0" fontId="3" fillId="4" borderId="4" xfId="0" applyFont="1" applyFill="1" applyBorder="1" applyAlignment="1">
      <alignment horizontal="left" vertical="center" wrapText="1" indent="1"/>
    </xf>
    <xf numFmtId="0" fontId="3" fillId="2" borderId="14" xfId="0" applyFont="1" applyFill="1" applyBorder="1" applyAlignment="1">
      <alignment horizontal="left" vertical="center" wrapText="1"/>
    </xf>
    <xf numFmtId="0" fontId="23" fillId="4" borderId="1" xfId="0" applyFont="1" applyFill="1" applyBorder="1" applyAlignment="1">
      <alignment horizontal="left" vertical="center" wrapText="1" indent="1"/>
    </xf>
    <xf numFmtId="0" fontId="23" fillId="4" borderId="2" xfId="0" applyFont="1" applyFill="1" applyBorder="1" applyAlignment="1">
      <alignment horizontal="left" vertical="center" wrapText="1" indent="1"/>
    </xf>
    <xf numFmtId="0" fontId="23" fillId="4" borderId="4" xfId="0" applyFont="1" applyFill="1" applyBorder="1" applyAlignment="1">
      <alignment horizontal="left" vertical="center" wrapText="1" indent="1"/>
    </xf>
    <xf numFmtId="0" fontId="23" fillId="2" borderId="1" xfId="0" applyFont="1" applyFill="1" applyBorder="1" applyAlignment="1">
      <alignment horizontal="left" vertical="center" wrapText="1" indent="1"/>
    </xf>
    <xf numFmtId="0" fontId="23" fillId="2" borderId="2" xfId="0" applyFont="1" applyFill="1" applyBorder="1" applyAlignment="1">
      <alignment horizontal="left" vertical="center" wrapText="1" indent="1"/>
    </xf>
    <xf numFmtId="0" fontId="23" fillId="2" borderId="4" xfId="0" applyFont="1" applyFill="1" applyBorder="1" applyAlignment="1">
      <alignment horizontal="left" vertical="center" wrapText="1" indent="1"/>
    </xf>
    <xf numFmtId="0" fontId="3" fillId="3" borderId="1" xfId="0" applyFont="1" applyFill="1" applyBorder="1" applyAlignment="1">
      <alignment horizontal="left" vertical="center" wrapText="1"/>
    </xf>
    <xf numFmtId="0" fontId="24" fillId="2" borderId="3" xfId="0" applyFont="1" applyFill="1" applyBorder="1" applyAlignment="1">
      <alignment wrapText="1"/>
    </xf>
    <xf numFmtId="0" fontId="7" fillId="2" borderId="4" xfId="0" applyFont="1" applyFill="1" applyBorder="1" applyAlignment="1">
      <alignment vertical="center" wrapText="1"/>
    </xf>
    <xf numFmtId="0" fontId="7" fillId="4" borderId="4" xfId="0" applyFont="1" applyFill="1" applyBorder="1" applyAlignment="1">
      <alignment vertical="center" wrapText="1"/>
    </xf>
    <xf numFmtId="0" fontId="23" fillId="3" borderId="1" xfId="0" applyFont="1" applyFill="1" applyBorder="1" applyAlignment="1">
      <alignment horizontal="left" vertical="center" wrapText="1" indent="1"/>
    </xf>
    <xf numFmtId="0" fontId="20" fillId="2" borderId="4" xfId="0" applyFont="1" applyFill="1" applyBorder="1" applyAlignment="1">
      <alignment vertical="center" wrapText="1"/>
    </xf>
    <xf numFmtId="0" fontId="23" fillId="2" borderId="14" xfId="0" applyFont="1" applyFill="1" applyBorder="1" applyAlignment="1">
      <alignment horizontal="left" vertical="center" wrapText="1" indent="1"/>
    </xf>
    <xf numFmtId="0" fontId="23" fillId="2" borderId="5" xfId="0" applyFont="1" applyFill="1" applyBorder="1" applyAlignment="1">
      <alignment horizontal="left" vertical="center" wrapText="1" indent="1"/>
    </xf>
    <xf numFmtId="0" fontId="23" fillId="2" borderId="15" xfId="0" applyFont="1" applyFill="1" applyBorder="1" applyAlignment="1">
      <alignment horizontal="left" vertical="center" wrapText="1" indent="1"/>
    </xf>
    <xf numFmtId="0" fontId="20" fillId="4" borderId="4" xfId="0" applyFont="1" applyFill="1" applyBorder="1" applyAlignment="1">
      <alignment vertical="center" wrapText="1"/>
    </xf>
    <xf numFmtId="0" fontId="23" fillId="4" borderId="14" xfId="0" applyFont="1" applyFill="1" applyBorder="1" applyAlignment="1">
      <alignment horizontal="left" vertical="center" wrapText="1" indent="1"/>
    </xf>
    <xf numFmtId="0" fontId="23" fillId="4" borderId="5" xfId="0" applyFont="1" applyFill="1" applyBorder="1" applyAlignment="1">
      <alignment horizontal="left" vertical="center" wrapText="1" indent="1"/>
    </xf>
    <xf numFmtId="0" fontId="23" fillId="4" borderId="15" xfId="0" applyFont="1" applyFill="1" applyBorder="1" applyAlignment="1">
      <alignment horizontal="left" vertical="center" wrapText="1" indent="1"/>
    </xf>
    <xf numFmtId="0" fontId="20" fillId="2" borderId="10" xfId="0" applyFont="1" applyFill="1" applyBorder="1" applyAlignment="1">
      <alignment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20" fillId="2" borderId="15" xfId="0" applyFont="1" applyFill="1" applyBorder="1" applyAlignment="1">
      <alignment vertical="center" wrapText="1"/>
    </xf>
    <xf numFmtId="0" fontId="2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vertical="center" wrapText="1"/>
    </xf>
    <xf numFmtId="0" fontId="20" fillId="7" borderId="3" xfId="0" applyFont="1" applyFill="1" applyBorder="1" applyAlignment="1">
      <alignment vertical="center" wrapText="1"/>
    </xf>
    <xf numFmtId="0" fontId="3" fillId="7" borderId="2" xfId="0" applyFont="1" applyFill="1" applyBorder="1" applyAlignment="1">
      <alignment horizontal="left" vertical="center" wrapText="1"/>
    </xf>
    <xf numFmtId="0" fontId="3" fillId="7" borderId="4" xfId="0" applyFont="1" applyFill="1" applyBorder="1" applyAlignment="1">
      <alignment horizontal="left" vertical="center" wrapText="1"/>
    </xf>
    <xf numFmtId="0" fontId="23" fillId="7" borderId="1" xfId="0" applyFont="1" applyFill="1" applyBorder="1" applyAlignment="1">
      <alignment horizontal="left" vertical="center" wrapText="1" indent="1"/>
    </xf>
    <xf numFmtId="0" fontId="23" fillId="7" borderId="2" xfId="0" applyFont="1" applyFill="1" applyBorder="1" applyAlignment="1">
      <alignment horizontal="left" vertical="center" wrapText="1" indent="1"/>
    </xf>
    <xf numFmtId="0" fontId="23" fillId="7" borderId="4" xfId="0" applyFont="1" applyFill="1" applyBorder="1" applyAlignment="1">
      <alignment horizontal="left" vertical="center" wrapText="1" indent="1"/>
    </xf>
    <xf numFmtId="0" fontId="20" fillId="7" borderId="4" xfId="0" applyFont="1" applyFill="1" applyBorder="1" applyAlignment="1">
      <alignment vertical="center" wrapText="1"/>
    </xf>
    <xf numFmtId="0" fontId="7" fillId="7" borderId="3" xfId="0" applyFont="1" applyFill="1" applyBorder="1" applyAlignment="1">
      <alignment vertical="center" wrapText="1"/>
    </xf>
    <xf numFmtId="0" fontId="3" fillId="7" borderId="2" xfId="0" applyFont="1" applyFill="1" applyBorder="1" applyAlignment="1">
      <alignment horizontal="left" vertical="center" wrapText="1" indent="1"/>
    </xf>
    <xf numFmtId="0" fontId="3" fillId="7" borderId="4" xfId="0" applyFont="1" applyFill="1" applyBorder="1" applyAlignment="1">
      <alignment horizontal="left" vertical="center" wrapText="1" indent="1"/>
    </xf>
    <xf numFmtId="0" fontId="7" fillId="7" borderId="4" xfId="0" applyFont="1" applyFill="1" applyBorder="1" applyAlignment="1">
      <alignment vertical="center" wrapText="1"/>
    </xf>
    <xf numFmtId="0" fontId="20" fillId="7" borderId="3" xfId="0" quotePrefix="1" applyFont="1" applyFill="1" applyBorder="1" applyAlignment="1">
      <alignment horizontal="left" vertical="center" wrapText="1"/>
    </xf>
    <xf numFmtId="0" fontId="3" fillId="7" borderId="3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3" fillId="9" borderId="3" xfId="0" applyFont="1" applyFill="1" applyBorder="1" applyAlignment="1">
      <alignment horizontal="left" vertical="center" wrapText="1"/>
    </xf>
    <xf numFmtId="0" fontId="23" fillId="2" borderId="1" xfId="0" applyFont="1" applyFill="1" applyBorder="1" applyAlignment="1">
      <alignment horizontal="left" vertical="center" wrapText="1"/>
    </xf>
    <xf numFmtId="0" fontId="23" fillId="2" borderId="2" xfId="0" applyFont="1" applyFill="1" applyBorder="1" applyAlignment="1">
      <alignment horizontal="left" vertical="center" wrapText="1"/>
    </xf>
    <xf numFmtId="2" fontId="3" fillId="6" borderId="3" xfId="0" applyNumberFormat="1" applyFont="1" applyFill="1" applyBorder="1" applyAlignment="1">
      <alignment horizontal="center" vertical="center" wrapText="1"/>
    </xf>
    <xf numFmtId="2" fontId="3" fillId="7" borderId="3" xfId="0" applyNumberFormat="1" applyFont="1" applyFill="1" applyBorder="1" applyAlignment="1">
      <alignment horizontal="center" vertical="center" wrapText="1"/>
    </xf>
    <xf numFmtId="2" fontId="3" fillId="4" borderId="3" xfId="0" applyNumberFormat="1" applyFont="1" applyFill="1" applyBorder="1" applyAlignment="1">
      <alignment horizontal="center" vertical="center" wrapText="1"/>
    </xf>
    <xf numFmtId="2" fontId="3" fillId="2" borderId="3" xfId="0" applyNumberFormat="1" applyFont="1" applyFill="1" applyBorder="1" applyAlignment="1">
      <alignment horizontal="center" vertical="center" wrapText="1"/>
    </xf>
    <xf numFmtId="2" fontId="3" fillId="8" borderId="3" xfId="0" applyNumberFormat="1" applyFont="1" applyFill="1" applyBorder="1" applyAlignment="1">
      <alignment horizontal="center" vertical="center" wrapText="1"/>
    </xf>
    <xf numFmtId="2" fontId="3" fillId="3" borderId="3" xfId="0" applyNumberFormat="1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left" vertical="center" wrapText="1"/>
    </xf>
    <xf numFmtId="0" fontId="6" fillId="4" borderId="14" xfId="0" applyFont="1" applyFill="1" applyBorder="1" applyAlignment="1">
      <alignment horizontal="left" vertical="center" wrapText="1" indent="1"/>
    </xf>
    <xf numFmtId="0" fontId="29" fillId="4" borderId="3" xfId="0" applyFont="1" applyFill="1" applyBorder="1"/>
    <xf numFmtId="0" fontId="6" fillId="3" borderId="1" xfId="0" applyFont="1" applyFill="1" applyBorder="1" applyAlignment="1">
      <alignment horizontal="left" vertical="center" wrapText="1"/>
    </xf>
    <xf numFmtId="0" fontId="6" fillId="7" borderId="4" xfId="0" applyFont="1" applyFill="1" applyBorder="1" applyAlignment="1">
      <alignment horizontal="left" vertical="center" wrapText="1"/>
    </xf>
    <xf numFmtId="0" fontId="6" fillId="4" borderId="5" xfId="0" applyFont="1" applyFill="1" applyBorder="1" applyAlignment="1">
      <alignment horizontal="left" vertical="center" wrapText="1" indent="1"/>
    </xf>
    <xf numFmtId="0" fontId="30" fillId="0" borderId="0" xfId="0" applyFont="1" applyAlignment="1">
      <alignment vertical="center" wrapText="1"/>
    </xf>
    <xf numFmtId="3" fontId="3" fillId="2" borderId="1" xfId="0" applyNumberFormat="1" applyFont="1" applyFill="1" applyBorder="1" applyAlignment="1">
      <alignment horizontal="center" vertical="center" wrapText="1"/>
    </xf>
    <xf numFmtId="0" fontId="31" fillId="2" borderId="0" xfId="0" applyFont="1" applyFill="1" applyAlignment="1">
      <alignment horizontal="center" vertical="center" wrapText="1"/>
    </xf>
    <xf numFmtId="0" fontId="7" fillId="7" borderId="1" xfId="0" applyFont="1" applyFill="1" applyBorder="1" applyAlignment="1">
      <alignment horizontal="left" vertical="center" wrapText="1" indent="1"/>
    </xf>
    <xf numFmtId="0" fontId="23" fillId="2" borderId="4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left" vertical="center" wrapText="1" indent="1"/>
    </xf>
    <xf numFmtId="0" fontId="3" fillId="4" borderId="2" xfId="0" applyFont="1" applyFill="1" applyBorder="1" applyAlignment="1">
      <alignment horizontal="left" vertical="center" wrapText="1" indent="1"/>
    </xf>
    <xf numFmtId="0" fontId="3" fillId="4" borderId="4" xfId="0" applyFont="1" applyFill="1" applyBorder="1" applyAlignment="1">
      <alignment horizontal="left" vertical="center" wrapText="1" indent="1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3" fillId="7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 indent="1"/>
    </xf>
    <xf numFmtId="0" fontId="3" fillId="2" borderId="4" xfId="0" applyFont="1" applyFill="1" applyBorder="1" applyAlignment="1">
      <alignment horizontal="left" vertical="center" wrapText="1" indent="1"/>
    </xf>
    <xf numFmtId="0" fontId="6" fillId="0" borderId="1" xfId="0" applyFont="1" applyFill="1" applyBorder="1" applyAlignment="1">
      <alignment horizontal="left" vertical="center" wrapText="1" indent="1"/>
    </xf>
    <xf numFmtId="0" fontId="23" fillId="0" borderId="2" xfId="0" applyFont="1" applyFill="1" applyBorder="1" applyAlignment="1">
      <alignment horizontal="left" vertical="center" wrapText="1" indent="1"/>
    </xf>
    <xf numFmtId="0" fontId="23" fillId="0" borderId="4" xfId="0" applyFont="1" applyFill="1" applyBorder="1" applyAlignment="1">
      <alignment horizontal="left" vertical="center" wrapText="1" indent="1"/>
    </xf>
    <xf numFmtId="0" fontId="20" fillId="0" borderId="4" xfId="0" applyFont="1" applyFill="1" applyBorder="1" applyAlignment="1">
      <alignment vertical="center" wrapText="1"/>
    </xf>
    <xf numFmtId="0" fontId="23" fillId="0" borderId="1" xfId="0" applyFont="1" applyFill="1" applyBorder="1" applyAlignment="1">
      <alignment horizontal="left" vertical="center" wrapText="1" indent="1"/>
    </xf>
    <xf numFmtId="0" fontId="0" fillId="0" borderId="0" xfId="0" applyFill="1"/>
    <xf numFmtId="0" fontId="6" fillId="4" borderId="3" xfId="0" applyFont="1" applyFill="1" applyBorder="1" applyAlignment="1">
      <alignment horizontal="left" vertical="center" wrapText="1"/>
    </xf>
    <xf numFmtId="0" fontId="6" fillId="6" borderId="3" xfId="0" applyFont="1" applyFill="1" applyBorder="1" applyAlignment="1">
      <alignment horizontal="left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vertical="center" wrapText="1"/>
    </xf>
    <xf numFmtId="0" fontId="6" fillId="3" borderId="1" xfId="0" quotePrefix="1" applyFont="1" applyFill="1" applyBorder="1" applyAlignment="1">
      <alignment horizontal="left" wrapText="1"/>
    </xf>
    <xf numFmtId="0" fontId="6" fillId="3" borderId="2" xfId="0" quotePrefix="1" applyFont="1" applyFill="1" applyBorder="1" applyAlignment="1">
      <alignment horizontal="left" wrapText="1"/>
    </xf>
    <xf numFmtId="0" fontId="6" fillId="3" borderId="2" xfId="0" quotePrefix="1" applyFont="1" applyFill="1" applyBorder="1" applyAlignment="1">
      <alignment horizontal="center" wrapText="1"/>
    </xf>
    <xf numFmtId="0" fontId="6" fillId="3" borderId="2" xfId="0" quotePrefix="1" applyFont="1" applyFill="1" applyBorder="1" applyAlignment="1">
      <alignment horizontal="left"/>
    </xf>
    <xf numFmtId="0" fontId="27" fillId="3" borderId="3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left" vertical="center"/>
    </xf>
    <xf numFmtId="0" fontId="7" fillId="3" borderId="2" xfId="0" applyFont="1" applyFill="1" applyBorder="1" applyAlignment="1">
      <alignment vertical="center"/>
    </xf>
    <xf numFmtId="0" fontId="3" fillId="3" borderId="2" xfId="0" quotePrefix="1" applyFont="1" applyFill="1" applyBorder="1" applyAlignment="1">
      <alignment horizontal="center" wrapText="1"/>
    </xf>
    <xf numFmtId="0" fontId="9" fillId="9" borderId="3" xfId="0" applyFont="1" applyFill="1" applyBorder="1" applyAlignment="1">
      <alignment horizontal="left" vertical="center" wrapText="1"/>
    </xf>
    <xf numFmtId="3" fontId="6" fillId="9" borderId="4" xfId="0" applyNumberFormat="1" applyFont="1" applyFill="1" applyBorder="1" applyAlignment="1">
      <alignment horizontal="right"/>
    </xf>
    <xf numFmtId="3" fontId="6" fillId="9" borderId="3" xfId="0" applyNumberFormat="1" applyFont="1" applyFill="1" applyBorder="1" applyAlignment="1">
      <alignment horizontal="left"/>
    </xf>
    <xf numFmtId="0" fontId="27" fillId="4" borderId="3" xfId="0" applyFont="1" applyFill="1" applyBorder="1" applyAlignment="1">
      <alignment horizontal="left" vertical="center" wrapText="1"/>
    </xf>
    <xf numFmtId="3" fontId="27" fillId="4" borderId="4" xfId="0" applyNumberFormat="1" applyFont="1" applyFill="1" applyBorder="1" applyAlignment="1">
      <alignment horizontal="right"/>
    </xf>
    <xf numFmtId="3" fontId="27" fillId="4" borderId="3" xfId="0" applyNumberFormat="1" applyFont="1" applyFill="1" applyBorder="1" applyAlignment="1">
      <alignment horizontal="left" wrapText="1"/>
    </xf>
    <xf numFmtId="0" fontId="9" fillId="3" borderId="3" xfId="0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right"/>
    </xf>
    <xf numFmtId="0" fontId="1" fillId="6" borderId="3" xfId="0" applyFont="1" applyFill="1" applyBorder="1"/>
    <xf numFmtId="0" fontId="27" fillId="6" borderId="3" xfId="0" applyFont="1" applyFill="1" applyBorder="1" applyAlignment="1">
      <alignment wrapText="1"/>
    </xf>
    <xf numFmtId="0" fontId="3" fillId="3" borderId="3" xfId="0" applyFont="1" applyFill="1" applyBorder="1" applyAlignment="1">
      <alignment horizontal="left" vertical="center" wrapText="1"/>
    </xf>
    <xf numFmtId="0" fontId="9" fillId="9" borderId="3" xfId="0" quotePrefix="1" applyFont="1" applyFill="1" applyBorder="1" applyAlignment="1">
      <alignment horizontal="left" vertical="center"/>
    </xf>
    <xf numFmtId="0" fontId="21" fillId="9" borderId="3" xfId="0" quotePrefix="1" applyFont="1" applyFill="1" applyBorder="1" applyAlignment="1">
      <alignment horizontal="left" vertical="center"/>
    </xf>
    <xf numFmtId="0" fontId="21" fillId="9" borderId="3" xfId="0" quotePrefix="1" applyFont="1" applyFill="1" applyBorder="1" applyAlignment="1">
      <alignment horizontal="left" vertical="center" wrapText="1"/>
    </xf>
    <xf numFmtId="0" fontId="6" fillId="9" borderId="3" xfId="0" applyFont="1" applyFill="1" applyBorder="1" applyAlignment="1">
      <alignment horizontal="right"/>
    </xf>
    <xf numFmtId="3" fontId="6" fillId="9" borderId="3" xfId="0" applyNumberFormat="1" applyFont="1" applyFill="1" applyBorder="1" applyAlignment="1">
      <alignment horizontal="center" wrapText="1"/>
    </xf>
    <xf numFmtId="0" fontId="7" fillId="3" borderId="3" xfId="0" quotePrefix="1" applyFont="1" applyFill="1" applyBorder="1" applyAlignment="1">
      <alignment horizontal="left" vertical="center" wrapText="1"/>
    </xf>
    <xf numFmtId="0" fontId="7" fillId="2" borderId="3" xfId="0" quotePrefix="1" applyFont="1" applyFill="1" applyBorder="1" applyAlignment="1">
      <alignment horizontal="left" vertical="center" wrapText="1"/>
    </xf>
    <xf numFmtId="0" fontId="0" fillId="4" borderId="3" xfId="0" applyFont="1" applyFill="1" applyBorder="1"/>
    <xf numFmtId="0" fontId="0" fillId="0" borderId="3" xfId="0" applyFont="1" applyBorder="1"/>
    <xf numFmtId="0" fontId="26" fillId="3" borderId="3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left" vertical="center"/>
    </xf>
    <xf numFmtId="0" fontId="6" fillId="9" borderId="3" xfId="0" applyFont="1" applyFill="1" applyBorder="1" applyAlignment="1">
      <alignment horizontal="center" vertical="center" wrapText="1"/>
    </xf>
    <xf numFmtId="0" fontId="6" fillId="9" borderId="3" xfId="0" applyFont="1" applyFill="1" applyBorder="1" applyAlignment="1">
      <alignment horizontal="left" vertical="center" wrapText="1"/>
    </xf>
    <xf numFmtId="0" fontId="6" fillId="6" borderId="8" xfId="0" applyFont="1" applyFill="1" applyBorder="1" applyAlignment="1">
      <alignment horizontal="left" vertical="center" wrapText="1" indent="1"/>
    </xf>
    <xf numFmtId="0" fontId="3" fillId="6" borderId="3" xfId="0" applyFont="1" applyFill="1" applyBorder="1" applyAlignment="1">
      <alignment horizontal="left" vertical="center" wrapText="1" indent="1"/>
    </xf>
    <xf numFmtId="0" fontId="3" fillId="6" borderId="8" xfId="0" applyFont="1" applyFill="1" applyBorder="1" applyAlignment="1">
      <alignment horizontal="left" vertical="center" wrapText="1" indent="1"/>
    </xf>
    <xf numFmtId="0" fontId="6" fillId="6" borderId="4" xfId="0" applyFont="1" applyFill="1" applyBorder="1" applyAlignment="1">
      <alignment horizontal="left" vertical="center" wrapText="1"/>
    </xf>
    <xf numFmtId="0" fontId="3" fillId="9" borderId="1" xfId="0" applyFont="1" applyFill="1" applyBorder="1" applyAlignment="1">
      <alignment horizontal="left" vertical="center"/>
    </xf>
    <xf numFmtId="0" fontId="3" fillId="9" borderId="2" xfId="0" applyFont="1" applyFill="1" applyBorder="1" applyAlignment="1">
      <alignment horizontal="left" vertical="center" wrapText="1"/>
    </xf>
    <xf numFmtId="0" fontId="3" fillId="9" borderId="4" xfId="0" applyFont="1" applyFill="1" applyBorder="1" applyAlignment="1">
      <alignment horizontal="left" vertical="center" wrapText="1"/>
    </xf>
    <xf numFmtId="2" fontId="3" fillId="9" borderId="3" xfId="0" applyNumberFormat="1" applyFont="1" applyFill="1" applyBorder="1" applyAlignment="1">
      <alignment horizontal="center" vertical="center" wrapText="1"/>
    </xf>
    <xf numFmtId="2" fontId="6" fillId="9" borderId="3" xfId="0" applyNumberFormat="1" applyFont="1" applyFill="1" applyBorder="1" applyAlignment="1">
      <alignment horizontal="center" vertical="center" wrapText="1"/>
    </xf>
    <xf numFmtId="0" fontId="3" fillId="9" borderId="1" xfId="0" applyFont="1" applyFill="1" applyBorder="1" applyAlignment="1">
      <alignment horizontal="left" vertical="center" wrapText="1"/>
    </xf>
    <xf numFmtId="0" fontId="7" fillId="9" borderId="4" xfId="0" applyFont="1" applyFill="1" applyBorder="1" applyAlignment="1">
      <alignment vertical="center" wrapText="1"/>
    </xf>
    <xf numFmtId="0" fontId="6" fillId="9" borderId="1" xfId="0" applyFont="1" applyFill="1" applyBorder="1" applyAlignment="1">
      <alignment horizontal="left" vertical="center" wrapText="1" indent="1"/>
    </xf>
    <xf numFmtId="0" fontId="6" fillId="9" borderId="2" xfId="0" applyFont="1" applyFill="1" applyBorder="1" applyAlignment="1">
      <alignment horizontal="left" vertical="center" wrapText="1" indent="1"/>
    </xf>
    <xf numFmtId="0" fontId="6" fillId="9" borderId="4" xfId="0" applyFont="1" applyFill="1" applyBorder="1" applyAlignment="1">
      <alignment horizontal="left" vertical="center" wrapText="1" indent="1"/>
    </xf>
    <xf numFmtId="0" fontId="9" fillId="9" borderId="4" xfId="0" applyFont="1" applyFill="1" applyBorder="1" applyAlignment="1">
      <alignment vertical="center" wrapText="1"/>
    </xf>
    <xf numFmtId="0" fontId="3" fillId="9" borderId="8" xfId="0" applyFont="1" applyFill="1" applyBorder="1" applyAlignment="1">
      <alignment horizontal="left" vertical="center" wrapText="1" indent="1"/>
    </xf>
    <xf numFmtId="0" fontId="3" fillId="9" borderId="9" xfId="0" applyFont="1" applyFill="1" applyBorder="1" applyAlignment="1">
      <alignment horizontal="left" vertical="center" wrapText="1" indent="1"/>
    </xf>
    <xf numFmtId="0" fontId="3" fillId="9" borderId="10" xfId="0" applyFont="1" applyFill="1" applyBorder="1" applyAlignment="1">
      <alignment horizontal="left" vertical="center" wrapText="1" indent="1"/>
    </xf>
    <xf numFmtId="0" fontId="20" fillId="9" borderId="3" xfId="0" applyFont="1" applyFill="1" applyBorder="1" applyAlignment="1">
      <alignment vertical="center" wrapText="1"/>
    </xf>
    <xf numFmtId="0" fontId="23" fillId="9" borderId="1" xfId="0" applyFont="1" applyFill="1" applyBorder="1" applyAlignment="1">
      <alignment horizontal="left" vertical="center" wrapText="1" indent="1"/>
    </xf>
    <xf numFmtId="0" fontId="23" fillId="9" borderId="2" xfId="0" applyFont="1" applyFill="1" applyBorder="1" applyAlignment="1">
      <alignment horizontal="left" vertical="center" wrapText="1" indent="1"/>
    </xf>
    <xf numFmtId="0" fontId="23" fillId="9" borderId="4" xfId="0" applyFont="1" applyFill="1" applyBorder="1" applyAlignment="1">
      <alignment horizontal="left" vertical="center" wrapText="1" indent="1"/>
    </xf>
    <xf numFmtId="0" fontId="20" fillId="9" borderId="4" xfId="0" applyFont="1" applyFill="1" applyBorder="1" applyAlignment="1">
      <alignment vertical="center" wrapText="1"/>
    </xf>
    <xf numFmtId="0" fontId="15" fillId="4" borderId="3" xfId="0" applyFont="1" applyFill="1" applyBorder="1" applyAlignment="1">
      <alignment horizontal="left" vertical="center" wrapText="1"/>
    </xf>
    <xf numFmtId="0" fontId="24" fillId="3" borderId="3" xfId="0" applyFont="1" applyFill="1" applyBorder="1" applyAlignment="1">
      <alignment horizontal="left" vertical="center" wrapText="1"/>
    </xf>
    <xf numFmtId="2" fontId="7" fillId="3" borderId="3" xfId="0" applyNumberFormat="1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 indent="1"/>
    </xf>
    <xf numFmtId="0" fontId="3" fillId="3" borderId="4" xfId="0" applyFont="1" applyFill="1" applyBorder="1" applyAlignment="1">
      <alignment horizontal="left" vertical="center" wrapText="1" indent="1"/>
    </xf>
    <xf numFmtId="0" fontId="22" fillId="3" borderId="3" xfId="0" applyFont="1" applyFill="1" applyBorder="1" applyAlignment="1">
      <alignment horizontal="left" vertical="center" wrapText="1"/>
    </xf>
    <xf numFmtId="0" fontId="9" fillId="3" borderId="3" xfId="0" applyFont="1" applyFill="1" applyBorder="1" applyAlignment="1">
      <alignment vertical="center" wrapText="1"/>
    </xf>
    <xf numFmtId="0" fontId="21" fillId="3" borderId="3" xfId="0" applyFont="1" applyFill="1" applyBorder="1" applyAlignment="1">
      <alignment vertical="center" wrapText="1"/>
    </xf>
    <xf numFmtId="0" fontId="20" fillId="3" borderId="3" xfId="0" applyFont="1" applyFill="1" applyBorder="1" applyAlignment="1">
      <alignment vertical="center" wrapText="1"/>
    </xf>
    <xf numFmtId="0" fontId="23" fillId="3" borderId="2" xfId="0" applyFont="1" applyFill="1" applyBorder="1" applyAlignment="1">
      <alignment horizontal="left" vertical="center" wrapText="1" indent="1"/>
    </xf>
    <xf numFmtId="0" fontId="23" fillId="3" borderId="4" xfId="0" applyFont="1" applyFill="1" applyBorder="1" applyAlignment="1">
      <alignment horizontal="left" vertical="center" wrapText="1" indent="1"/>
    </xf>
    <xf numFmtId="0" fontId="21" fillId="4" borderId="3" xfId="0" applyFont="1" applyFill="1" applyBorder="1" applyAlignment="1">
      <alignment vertical="center" wrapText="1"/>
    </xf>
    <xf numFmtId="0" fontId="21" fillId="6" borderId="3" xfId="0" applyFont="1" applyFill="1" applyBorder="1" applyAlignment="1">
      <alignment vertical="center" wrapText="1"/>
    </xf>
    <xf numFmtId="0" fontId="20" fillId="3" borderId="4" xfId="0" applyFont="1" applyFill="1" applyBorder="1" applyAlignment="1">
      <alignment vertical="center" wrapText="1"/>
    </xf>
    <xf numFmtId="0" fontId="22" fillId="3" borderId="4" xfId="0" applyFont="1" applyFill="1" applyBorder="1" applyAlignment="1">
      <alignment horizontal="left" vertical="center" wrapText="1" indent="1"/>
    </xf>
    <xf numFmtId="0" fontId="7" fillId="3" borderId="4" xfId="0" applyFont="1" applyFill="1" applyBorder="1" applyAlignment="1">
      <alignment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wrapText="1"/>
    </xf>
    <xf numFmtId="0" fontId="7" fillId="4" borderId="8" xfId="0" applyFont="1" applyFill="1" applyBorder="1" applyAlignment="1">
      <alignment horizontal="left" vertical="center" wrapText="1" indent="1"/>
    </xf>
    <xf numFmtId="0" fontId="7" fillId="4" borderId="9" xfId="0" applyFont="1" applyFill="1" applyBorder="1" applyAlignment="1">
      <alignment horizontal="left" vertical="center" wrapText="1" indent="1"/>
    </xf>
    <xf numFmtId="0" fontId="7" fillId="4" borderId="10" xfId="0" applyFont="1" applyFill="1" applyBorder="1" applyAlignment="1">
      <alignment horizontal="left" vertical="center" wrapText="1" indent="1"/>
    </xf>
    <xf numFmtId="0" fontId="7" fillId="4" borderId="4" xfId="0" applyFont="1" applyFill="1" applyBorder="1" applyAlignment="1">
      <alignment horizontal="left" vertical="center" wrapText="1"/>
    </xf>
    <xf numFmtId="0" fontId="3" fillId="2" borderId="9" xfId="0" applyFont="1" applyFill="1" applyBorder="1" applyAlignment="1">
      <alignment horizontal="left" vertical="center" wrapText="1"/>
    </xf>
    <xf numFmtId="0" fontId="3" fillId="2" borderId="10" xfId="0" applyFont="1" applyFill="1" applyBorder="1" applyAlignment="1">
      <alignment horizontal="left" vertical="center" wrapText="1"/>
    </xf>
    <xf numFmtId="0" fontId="3" fillId="2" borderId="15" xfId="0" applyFont="1" applyFill="1" applyBorder="1" applyAlignment="1">
      <alignment horizontal="left" vertical="center" wrapText="1"/>
    </xf>
    <xf numFmtId="2" fontId="3" fillId="2" borderId="7" xfId="0" applyNumberFormat="1" applyFont="1" applyFill="1" applyBorder="1" applyAlignment="1">
      <alignment horizontal="center" vertical="center" wrapText="1"/>
    </xf>
    <xf numFmtId="0" fontId="0" fillId="0" borderId="0" xfId="0" applyBorder="1"/>
    <xf numFmtId="0" fontId="24" fillId="3" borderId="1" xfId="0" applyFont="1" applyFill="1" applyBorder="1" applyAlignment="1">
      <alignment horizontal="left" vertical="center" indent="1"/>
    </xf>
    <xf numFmtId="0" fontId="24" fillId="3" borderId="4" xfId="0" applyFont="1" applyFill="1" applyBorder="1" applyAlignment="1">
      <alignment horizontal="left" vertical="center" wrapText="1" indent="1"/>
    </xf>
    <xf numFmtId="0" fontId="24" fillId="3" borderId="9" xfId="0" applyFont="1" applyFill="1" applyBorder="1" applyAlignment="1">
      <alignment horizontal="left" vertical="center" wrapText="1" indent="1"/>
    </xf>
    <xf numFmtId="0" fontId="3" fillId="9" borderId="9" xfId="0" applyFont="1" applyFill="1" applyBorder="1" applyAlignment="1">
      <alignment horizontal="left" vertical="center" wrapText="1"/>
    </xf>
    <xf numFmtId="0" fontId="3" fillId="3" borderId="9" xfId="0" applyFont="1" applyFill="1" applyBorder="1" applyAlignment="1">
      <alignment horizontal="left" vertical="center" wrapText="1"/>
    </xf>
    <xf numFmtId="0" fontId="11" fillId="0" borderId="0" xfId="0" applyFont="1" applyAlignment="1">
      <alignment wrapText="1"/>
    </xf>
    <xf numFmtId="0" fontId="23" fillId="2" borderId="1" xfId="0" applyFont="1" applyFill="1" applyBorder="1" applyAlignment="1">
      <alignment horizontal="left" vertical="center" wrapText="1" indent="1"/>
    </xf>
    <xf numFmtId="0" fontId="3" fillId="3" borderId="1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3" fillId="3" borderId="3" xfId="0" applyFont="1" applyFill="1" applyBorder="1" applyAlignment="1">
      <alignment horizontal="left" vertical="center" wrapText="1"/>
    </xf>
    <xf numFmtId="0" fontId="3" fillId="9" borderId="3" xfId="0" applyFont="1" applyFill="1" applyBorder="1" applyAlignment="1">
      <alignment horizontal="left" vertical="center" wrapText="1"/>
    </xf>
    <xf numFmtId="2" fontId="3" fillId="0" borderId="0" xfId="0" applyNumberFormat="1" applyFont="1"/>
    <xf numFmtId="2" fontId="4" fillId="0" borderId="0" xfId="0" applyNumberFormat="1" applyFont="1" applyAlignment="1">
      <alignment horizontal="center" vertical="center" wrapText="1"/>
    </xf>
    <xf numFmtId="4" fontId="6" fillId="3" borderId="3" xfId="0" applyNumberFormat="1" applyFont="1" applyFill="1" applyBorder="1" applyAlignment="1">
      <alignment horizontal="right"/>
    </xf>
    <xf numFmtId="4" fontId="6" fillId="2" borderId="3" xfId="0" applyNumberFormat="1" applyFont="1" applyFill="1" applyBorder="1" applyAlignment="1">
      <alignment horizontal="right"/>
    </xf>
    <xf numFmtId="4" fontId="6" fillId="0" borderId="3" xfId="0" applyNumberFormat="1" applyFont="1" applyBorder="1" applyAlignment="1">
      <alignment horizontal="right"/>
    </xf>
    <xf numFmtId="4" fontId="6" fillId="0" borderId="3" xfId="0" applyNumberFormat="1" applyFont="1" applyBorder="1" applyAlignment="1">
      <alignment horizontal="right" wrapText="1"/>
    </xf>
    <xf numFmtId="4" fontId="6" fillId="3" borderId="3" xfId="0" applyNumberFormat="1" applyFont="1" applyFill="1" applyBorder="1" applyAlignment="1">
      <alignment horizontal="right" wrapText="1"/>
    </xf>
    <xf numFmtId="0" fontId="5" fillId="3" borderId="4" xfId="0" applyFont="1" applyFill="1" applyBorder="1" applyAlignment="1">
      <alignment horizontal="center" vertical="center" wrapText="1"/>
    </xf>
    <xf numFmtId="4" fontId="28" fillId="3" borderId="3" xfId="0" applyNumberFormat="1" applyFont="1" applyFill="1" applyBorder="1" applyAlignment="1">
      <alignment horizontal="right" vertical="center" wrapText="1"/>
    </xf>
    <xf numFmtId="4" fontId="3" fillId="3" borderId="3" xfId="0" applyNumberFormat="1" applyFont="1" applyFill="1" applyBorder="1" applyAlignment="1">
      <alignment horizontal="center" vertical="center" wrapText="1"/>
    </xf>
    <xf numFmtId="4" fontId="22" fillId="6" borderId="3" xfId="0" applyNumberFormat="1" applyFont="1" applyFill="1" applyBorder="1" applyAlignment="1">
      <alignment horizontal="right"/>
    </xf>
    <xf numFmtId="4" fontId="3" fillId="6" borderId="3" xfId="0" applyNumberFormat="1" applyFont="1" applyFill="1" applyBorder="1" applyAlignment="1">
      <alignment horizontal="center" vertical="center" wrapText="1"/>
    </xf>
    <xf numFmtId="4" fontId="22" fillId="3" borderId="3" xfId="0" applyNumberFormat="1" applyFont="1" applyFill="1" applyBorder="1" applyAlignment="1">
      <alignment horizontal="right"/>
    </xf>
    <xf numFmtId="4" fontId="3" fillId="4" borderId="3" xfId="0" applyNumberFormat="1" applyFont="1" applyFill="1" applyBorder="1" applyAlignment="1">
      <alignment horizontal="right"/>
    </xf>
    <xf numFmtId="4" fontId="3" fillId="4" borderId="3" xfId="0" applyNumberFormat="1" applyFont="1" applyFill="1" applyBorder="1" applyAlignment="1">
      <alignment horizontal="center" vertical="center" wrapText="1"/>
    </xf>
    <xf numFmtId="4" fontId="3" fillId="9" borderId="3" xfId="0" applyNumberFormat="1" applyFont="1" applyFill="1" applyBorder="1" applyAlignment="1">
      <alignment horizontal="right"/>
    </xf>
    <xf numFmtId="4" fontId="3" fillId="9" borderId="3" xfId="0" applyNumberFormat="1" applyFont="1" applyFill="1" applyBorder="1" applyAlignment="1">
      <alignment horizontal="center" vertical="center" wrapText="1"/>
    </xf>
    <xf numFmtId="4" fontId="3" fillId="3" borderId="3" xfId="0" applyNumberFormat="1" applyFont="1" applyFill="1" applyBorder="1" applyAlignment="1">
      <alignment horizontal="right"/>
    </xf>
    <xf numFmtId="4" fontId="3" fillId="7" borderId="3" xfId="0" applyNumberFormat="1" applyFont="1" applyFill="1" applyBorder="1" applyAlignment="1">
      <alignment horizontal="center" vertical="center" wrapText="1"/>
    </xf>
    <xf numFmtId="4" fontId="3" fillId="2" borderId="3" xfId="0" applyNumberFormat="1" applyFont="1" applyFill="1" applyBorder="1" applyAlignment="1">
      <alignment horizontal="right"/>
    </xf>
    <xf numFmtId="4" fontId="3" fillId="2" borderId="3" xfId="0" applyNumberFormat="1" applyFont="1" applyFill="1" applyBorder="1" applyAlignment="1">
      <alignment horizontal="center" vertical="center" wrapText="1"/>
    </xf>
    <xf numFmtId="4" fontId="24" fillId="3" borderId="3" xfId="0" applyNumberFormat="1" applyFont="1" applyFill="1" applyBorder="1" applyAlignment="1">
      <alignment horizontal="right"/>
    </xf>
    <xf numFmtId="4" fontId="3" fillId="2" borderId="7" xfId="0" applyNumberFormat="1" applyFont="1" applyFill="1" applyBorder="1" applyAlignment="1">
      <alignment horizontal="right"/>
    </xf>
    <xf numFmtId="4" fontId="3" fillId="2" borderId="7" xfId="0" applyNumberFormat="1" applyFont="1" applyFill="1" applyBorder="1" applyAlignment="1">
      <alignment horizontal="center" vertical="center" wrapText="1"/>
    </xf>
    <xf numFmtId="4" fontId="6" fillId="6" borderId="3" xfId="0" applyNumberFormat="1" applyFont="1" applyFill="1" applyBorder="1" applyAlignment="1">
      <alignment horizontal="right"/>
    </xf>
    <xf numFmtId="4" fontId="3" fillId="6" borderId="3" xfId="0" applyNumberFormat="1" applyFont="1" applyFill="1" applyBorder="1" applyAlignment="1">
      <alignment horizontal="right"/>
    </xf>
    <xf numFmtId="4" fontId="6" fillId="9" borderId="3" xfId="0" applyNumberFormat="1" applyFont="1" applyFill="1" applyBorder="1" applyAlignment="1">
      <alignment horizontal="right"/>
    </xf>
    <xf numFmtId="4" fontId="6" fillId="9" borderId="3" xfId="0" applyNumberFormat="1" applyFont="1" applyFill="1" applyBorder="1" applyAlignment="1">
      <alignment horizontal="center" vertical="center" wrapText="1"/>
    </xf>
    <xf numFmtId="4" fontId="7" fillId="3" borderId="3" xfId="0" applyNumberFormat="1" applyFont="1" applyFill="1" applyBorder="1" applyAlignment="1">
      <alignment horizontal="right"/>
    </xf>
    <xf numFmtId="4" fontId="7" fillId="4" borderId="3" xfId="0" applyNumberFormat="1" applyFont="1" applyFill="1" applyBorder="1" applyAlignment="1">
      <alignment horizontal="right"/>
    </xf>
    <xf numFmtId="4" fontId="7" fillId="2" borderId="3" xfId="0" applyNumberFormat="1" applyFont="1" applyFill="1" applyBorder="1" applyAlignment="1">
      <alignment horizontal="right"/>
    </xf>
    <xf numFmtId="4" fontId="9" fillId="3" borderId="3" xfId="0" applyNumberFormat="1" applyFont="1" applyFill="1" applyBorder="1" applyAlignment="1">
      <alignment horizontal="right"/>
    </xf>
    <xf numFmtId="4" fontId="7" fillId="3" borderId="3" xfId="0" applyNumberFormat="1" applyFont="1" applyFill="1" applyBorder="1" applyAlignment="1">
      <alignment horizontal="center" vertical="center" wrapText="1"/>
    </xf>
    <xf numFmtId="4" fontId="3" fillId="2" borderId="3" xfId="0" applyNumberFormat="1" applyFont="1" applyFill="1" applyBorder="1"/>
    <xf numFmtId="4" fontId="6" fillId="4" borderId="3" xfId="0" applyNumberFormat="1" applyFont="1" applyFill="1" applyBorder="1" applyAlignment="1">
      <alignment horizontal="right"/>
    </xf>
    <xf numFmtId="4" fontId="3" fillId="2" borderId="4" xfId="0" applyNumberFormat="1" applyFont="1" applyFill="1" applyBorder="1" applyAlignment="1">
      <alignment horizontal="right"/>
    </xf>
    <xf numFmtId="4" fontId="0" fillId="9" borderId="3" xfId="0" applyNumberFormat="1" applyFill="1" applyBorder="1"/>
    <xf numFmtId="4" fontId="27" fillId="4" borderId="3" xfId="0" applyNumberFormat="1" applyFont="1" applyFill="1" applyBorder="1" applyAlignment="1">
      <alignment horizontal="right"/>
    </xf>
    <xf numFmtId="4" fontId="0" fillId="4" borderId="3" xfId="0" applyNumberFormat="1" applyFill="1" applyBorder="1"/>
    <xf numFmtId="4" fontId="0" fillId="3" borderId="3" xfId="0" applyNumberFormat="1" applyFill="1" applyBorder="1"/>
    <xf numFmtId="4" fontId="3" fillId="2" borderId="1" xfId="0" applyNumberFormat="1" applyFont="1" applyFill="1" applyBorder="1" applyAlignment="1">
      <alignment horizontal="right"/>
    </xf>
    <xf numFmtId="4" fontId="0" fillId="2" borderId="3" xfId="0" applyNumberFormat="1" applyFill="1" applyBorder="1"/>
    <xf numFmtId="4" fontId="3" fillId="3" borderId="1" xfId="0" applyNumberFormat="1" applyFont="1" applyFill="1" applyBorder="1" applyAlignment="1">
      <alignment horizontal="right"/>
    </xf>
    <xf numFmtId="4" fontId="0" fillId="3" borderId="3" xfId="0" applyNumberFormat="1" applyFont="1" applyFill="1" applyBorder="1"/>
    <xf numFmtId="4" fontId="0" fillId="4" borderId="3" xfId="0" applyNumberFormat="1" applyFont="1" applyFill="1" applyBorder="1"/>
    <xf numFmtId="4" fontId="3" fillId="2" borderId="1" xfId="0" applyNumberFormat="1" applyFont="1" applyFill="1" applyBorder="1" applyAlignment="1">
      <alignment horizontal="right" wrapText="1"/>
    </xf>
    <xf numFmtId="4" fontId="3" fillId="2" borderId="3" xfId="0" applyNumberFormat="1" applyFont="1" applyFill="1" applyBorder="1" applyAlignment="1">
      <alignment horizontal="right" wrapText="1"/>
    </xf>
    <xf numFmtId="4" fontId="0" fillId="2" borderId="3" xfId="0" applyNumberFormat="1" applyFont="1" applyFill="1" applyBorder="1"/>
    <xf numFmtId="4" fontId="0" fillId="0" borderId="3" xfId="0" applyNumberFormat="1" applyFont="1" applyBorder="1"/>
    <xf numFmtId="4" fontId="26" fillId="3" borderId="3" xfId="0" applyNumberFormat="1" applyFont="1" applyFill="1" applyBorder="1" applyAlignment="1">
      <alignment horizontal="right" vertical="center" wrapText="1"/>
    </xf>
    <xf numFmtId="4" fontId="26" fillId="4" borderId="3" xfId="0" applyNumberFormat="1" applyFont="1" applyFill="1" applyBorder="1" applyAlignment="1">
      <alignment horizontal="right" vertical="center" wrapText="1"/>
    </xf>
    <xf numFmtId="4" fontId="3" fillId="2" borderId="1" xfId="0" applyNumberFormat="1" applyFont="1" applyFill="1" applyBorder="1" applyAlignment="1">
      <alignment horizontal="right" vertical="center" wrapText="1"/>
    </xf>
    <xf numFmtId="4" fontId="6" fillId="9" borderId="3" xfId="0" applyNumberFormat="1" applyFont="1" applyFill="1" applyBorder="1" applyAlignment="1">
      <alignment horizontal="center" wrapText="1"/>
    </xf>
    <xf numFmtId="4" fontId="1" fillId="9" borderId="3" xfId="0" applyNumberFormat="1" applyFont="1" applyFill="1" applyBorder="1" applyAlignment="1">
      <alignment horizontal="center" wrapText="1"/>
    </xf>
    <xf numFmtId="4" fontId="3" fillId="2" borderId="3" xfId="0" applyNumberFormat="1" applyFont="1" applyFill="1" applyBorder="1" applyAlignment="1">
      <alignment horizontal="center"/>
    </xf>
    <xf numFmtId="4" fontId="0" fillId="2" borderId="3" xfId="0" applyNumberFormat="1" applyFill="1" applyBorder="1" applyAlignment="1">
      <alignment horizontal="center"/>
    </xf>
    <xf numFmtId="4" fontId="1" fillId="3" borderId="3" xfId="0" applyNumberFormat="1" applyFont="1" applyFill="1" applyBorder="1"/>
    <xf numFmtId="4" fontId="1" fillId="4" borderId="3" xfId="0" applyNumberFormat="1" applyFont="1" applyFill="1" applyBorder="1"/>
    <xf numFmtId="4" fontId="0" fillId="0" borderId="3" xfId="0" applyNumberFormat="1" applyBorder="1"/>
    <xf numFmtId="4" fontId="1" fillId="6" borderId="3" xfId="0" applyNumberFormat="1" applyFont="1" applyFill="1" applyBorder="1"/>
    <xf numFmtId="4" fontId="6" fillId="9" borderId="3" xfId="0" applyNumberFormat="1" applyFont="1" applyFill="1" applyBorder="1" applyAlignment="1">
      <alignment horizontal="left" vertical="center" wrapText="1"/>
    </xf>
    <xf numFmtId="4" fontId="9" fillId="9" borderId="3" xfId="0" applyNumberFormat="1" applyFont="1" applyFill="1" applyBorder="1" applyAlignment="1">
      <alignment horizontal="right" vertical="center" wrapText="1"/>
    </xf>
    <xf numFmtId="4" fontId="6" fillId="9" borderId="3" xfId="0" applyNumberFormat="1" applyFont="1" applyFill="1" applyBorder="1" applyAlignment="1">
      <alignment horizontal="right" vertical="center" wrapText="1"/>
    </xf>
    <xf numFmtId="4" fontId="9" fillId="4" borderId="3" xfId="0" applyNumberFormat="1" applyFont="1" applyFill="1" applyBorder="1" applyAlignment="1">
      <alignment vertical="center" wrapText="1"/>
    </xf>
    <xf numFmtId="4" fontId="6" fillId="4" borderId="3" xfId="0" applyNumberFormat="1" applyFont="1" applyFill="1" applyBorder="1" applyAlignment="1">
      <alignment horizontal="center" vertical="center" wrapText="1"/>
    </xf>
    <xf numFmtId="4" fontId="20" fillId="2" borderId="3" xfId="0" quotePrefix="1" applyNumberFormat="1" applyFont="1" applyFill="1" applyBorder="1" applyAlignment="1">
      <alignment horizontal="left" vertical="center"/>
    </xf>
    <xf numFmtId="4" fontId="9" fillId="2" borderId="3" xfId="0" applyNumberFormat="1" applyFont="1" applyFill="1" applyBorder="1" applyAlignment="1">
      <alignment vertical="center" wrapText="1"/>
    </xf>
    <xf numFmtId="4" fontId="9" fillId="4" borderId="3" xfId="0" applyNumberFormat="1" applyFont="1" applyFill="1" applyBorder="1" applyAlignment="1">
      <alignment horizontal="left" vertical="center" wrapText="1"/>
    </xf>
    <xf numFmtId="4" fontId="20" fillId="2" borderId="3" xfId="0" applyNumberFormat="1" applyFont="1" applyFill="1" applyBorder="1" applyAlignment="1">
      <alignment horizontal="left" vertical="center" wrapText="1"/>
    </xf>
    <xf numFmtId="4" fontId="21" fillId="4" borderId="3" xfId="0" applyNumberFormat="1" applyFont="1" applyFill="1" applyBorder="1" applyAlignment="1">
      <alignment horizontal="left" vertical="center" wrapText="1"/>
    </xf>
    <xf numFmtId="4" fontId="20" fillId="2" borderId="0" xfId="0" applyNumberFormat="1" applyFont="1" applyFill="1" applyBorder="1" applyAlignment="1">
      <alignment horizontal="left" vertical="center" wrapText="1"/>
    </xf>
    <xf numFmtId="4" fontId="3" fillId="2" borderId="0" xfId="0" applyNumberFormat="1" applyFont="1" applyFill="1" applyBorder="1" applyAlignment="1">
      <alignment horizontal="right"/>
    </xf>
    <xf numFmtId="4" fontId="3" fillId="2" borderId="0" xfId="0" applyNumberFormat="1" applyFont="1" applyFill="1" applyBorder="1" applyAlignment="1">
      <alignment horizontal="center" vertical="center" wrapText="1"/>
    </xf>
    <xf numFmtId="4" fontId="5" fillId="0" borderId="0" xfId="0" applyNumberFormat="1" applyFont="1" applyAlignment="1">
      <alignment horizontal="center" vertical="center" wrapText="1"/>
    </xf>
    <xf numFmtId="4" fontId="2" fillId="0" borderId="0" xfId="0" applyNumberFormat="1" applyFont="1" applyAlignment="1">
      <alignment horizontal="center" vertical="center" wrapText="1"/>
    </xf>
    <xf numFmtId="4" fontId="30" fillId="0" borderId="0" xfId="0" applyNumberFormat="1" applyFont="1" applyAlignment="1">
      <alignment vertical="center" wrapText="1"/>
    </xf>
    <xf numFmtId="4" fontId="31" fillId="0" borderId="0" xfId="0" applyNumberFormat="1" applyFont="1" applyAlignment="1">
      <alignment horizontal="center" vertical="center" wrapText="1"/>
    </xf>
    <xf numFmtId="4" fontId="3" fillId="0" borderId="0" xfId="0" applyNumberFormat="1" applyFont="1" applyAlignment="1">
      <alignment vertical="center" wrapText="1"/>
    </xf>
    <xf numFmtId="4" fontId="6" fillId="5" borderId="3" xfId="0" applyNumberFormat="1" applyFont="1" applyFill="1" applyBorder="1" applyAlignment="1">
      <alignment horizontal="right"/>
    </xf>
    <xf numFmtId="4" fontId="0" fillId="0" borderId="0" xfId="0" applyNumberFormat="1"/>
    <xf numFmtId="0" fontId="12" fillId="0" borderId="0" xfId="0" applyFont="1" applyAlignment="1">
      <alignment wrapText="1"/>
    </xf>
    <xf numFmtId="0" fontId="13" fillId="0" borderId="0" xfId="0" applyFont="1" applyAlignment="1">
      <alignment wrapText="1"/>
    </xf>
    <xf numFmtId="0" fontId="9" fillId="3" borderId="1" xfId="0" quotePrefix="1" applyFont="1" applyFill="1" applyBorder="1" applyAlignment="1">
      <alignment horizontal="left" vertical="center" wrapText="1"/>
    </xf>
    <xf numFmtId="0" fontId="7" fillId="3" borderId="2" xfId="0" applyFont="1" applyFill="1" applyBorder="1" applyAlignment="1">
      <alignment vertical="center" wrapText="1"/>
    </xf>
    <xf numFmtId="0" fontId="9" fillId="3" borderId="1" xfId="0" quotePrefix="1" applyFont="1" applyFill="1" applyBorder="1" applyAlignment="1">
      <alignment horizontal="left" vertical="center"/>
    </xf>
    <xf numFmtId="0" fontId="7" fillId="3" borderId="2" xfId="0" applyFont="1" applyFill="1" applyBorder="1" applyAlignment="1">
      <alignment vertical="center"/>
    </xf>
    <xf numFmtId="0" fontId="5" fillId="0" borderId="0" xfId="0" applyFont="1" applyAlignment="1">
      <alignment horizontal="center" vertical="center" wrapText="1"/>
    </xf>
    <xf numFmtId="0" fontId="11" fillId="0" borderId="0" xfId="0" applyFont="1" applyAlignment="1">
      <alignment wrapText="1"/>
    </xf>
    <xf numFmtId="0" fontId="9" fillId="2" borderId="0" xfId="0" applyFont="1" applyFill="1" applyAlignment="1">
      <alignment horizontal="left" vertical="center" wrapText="1"/>
    </xf>
    <xf numFmtId="0" fontId="9" fillId="2" borderId="0" xfId="0" quotePrefix="1" applyFont="1" applyFill="1" applyAlignment="1">
      <alignment horizontal="left" vertical="center" wrapText="1"/>
    </xf>
    <xf numFmtId="0" fontId="7" fillId="2" borderId="0" xfId="0" applyFont="1" applyFill="1" applyAlignment="1">
      <alignment vertical="center" wrapText="1"/>
    </xf>
    <xf numFmtId="0" fontId="16" fillId="0" borderId="0" xfId="0" applyFont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9" fillId="3" borderId="2" xfId="0" quotePrefix="1" applyFont="1" applyFill="1" applyBorder="1" applyAlignment="1">
      <alignment horizontal="left" vertical="center" wrapText="1"/>
    </xf>
    <xf numFmtId="0" fontId="9" fillId="3" borderId="4" xfId="0" quotePrefix="1" applyFont="1" applyFill="1" applyBorder="1" applyAlignment="1">
      <alignment horizontal="left" vertical="center" wrapText="1"/>
    </xf>
    <xf numFmtId="0" fontId="9" fillId="0" borderId="1" xfId="0" quotePrefix="1" applyFont="1" applyBorder="1" applyAlignment="1">
      <alignment horizontal="left" vertical="center"/>
    </xf>
    <xf numFmtId="0" fontId="7" fillId="0" borderId="2" xfId="0" applyFont="1" applyBorder="1" applyAlignment="1">
      <alignment vertical="center"/>
    </xf>
    <xf numFmtId="0" fontId="10" fillId="0" borderId="0" xfId="0" applyFont="1" applyAlignment="1">
      <alignment vertical="center" wrapText="1"/>
    </xf>
    <xf numFmtId="0" fontId="9" fillId="3" borderId="1" xfId="0" applyFont="1" applyFill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7" fillId="0" borderId="2" xfId="0" applyFont="1" applyBorder="1" applyAlignment="1">
      <alignment vertical="center" wrapText="1"/>
    </xf>
    <xf numFmtId="0" fontId="9" fillId="0" borderId="1" xfId="0" quotePrefix="1" applyFont="1" applyBorder="1" applyAlignment="1">
      <alignment horizontal="left" vertical="center" wrapText="1"/>
    </xf>
    <xf numFmtId="4" fontId="5" fillId="0" borderId="0" xfId="0" applyNumberFormat="1" applyFont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22" fillId="6" borderId="11" xfId="0" applyFont="1" applyFill="1" applyBorder="1" applyAlignment="1">
      <alignment horizontal="left" vertical="center" wrapText="1" indent="1"/>
    </xf>
    <xf numFmtId="0" fontId="23" fillId="9" borderId="7" xfId="0" applyFont="1" applyFill="1" applyBorder="1" applyAlignment="1">
      <alignment horizontal="left" vertical="center" wrapText="1" indent="1"/>
    </xf>
    <xf numFmtId="0" fontId="23" fillId="7" borderId="6" xfId="0" applyFont="1" applyFill="1" applyBorder="1" applyAlignment="1">
      <alignment horizontal="left" vertical="center" wrapText="1" indent="1"/>
    </xf>
    <xf numFmtId="0" fontId="6" fillId="3" borderId="3" xfId="0" applyFont="1" applyFill="1" applyBorder="1" applyAlignment="1">
      <alignment horizontal="left" vertical="center" wrapText="1" indent="1"/>
    </xf>
    <xf numFmtId="0" fontId="23" fillId="9" borderId="3" xfId="0" applyFont="1" applyFill="1" applyBorder="1" applyAlignment="1">
      <alignment horizontal="left" vertical="center" wrapText="1" indent="1"/>
    </xf>
    <xf numFmtId="0" fontId="23" fillId="3" borderId="6" xfId="0" applyFont="1" applyFill="1" applyBorder="1" applyAlignment="1">
      <alignment horizontal="left" vertical="center" wrapText="1" indent="1"/>
    </xf>
    <xf numFmtId="0" fontId="23" fillId="2" borderId="1" xfId="0" applyFont="1" applyFill="1" applyBorder="1" applyAlignment="1">
      <alignment horizontal="left" vertical="center" wrapText="1"/>
    </xf>
    <xf numFmtId="0" fontId="23" fillId="2" borderId="2" xfId="0" applyFont="1" applyFill="1" applyBorder="1" applyAlignment="1">
      <alignment horizontal="left" vertical="center" wrapText="1"/>
    </xf>
    <xf numFmtId="0" fontId="23" fillId="2" borderId="4" xfId="0" applyFont="1" applyFill="1" applyBorder="1" applyAlignment="1">
      <alignment horizontal="left" vertical="center" wrapText="1"/>
    </xf>
    <xf numFmtId="0" fontId="22" fillId="6" borderId="7" xfId="0" applyFont="1" applyFill="1" applyBorder="1" applyAlignment="1">
      <alignment horizontal="left" vertical="center" wrapText="1" indent="1"/>
    </xf>
    <xf numFmtId="0" fontId="23" fillId="3" borderId="3" xfId="0" applyFont="1" applyFill="1" applyBorder="1" applyAlignment="1">
      <alignment horizontal="left" vertical="center" wrapText="1" indent="1"/>
    </xf>
    <xf numFmtId="0" fontId="6" fillId="3" borderId="1" xfId="0" applyFont="1" applyFill="1" applyBorder="1" applyAlignment="1">
      <alignment horizontal="left" vertical="center" wrapText="1" indent="1"/>
    </xf>
    <xf numFmtId="0" fontId="6" fillId="3" borderId="2" xfId="0" applyFont="1" applyFill="1" applyBorder="1" applyAlignment="1">
      <alignment horizontal="left" vertical="center" wrapText="1" indent="1"/>
    </xf>
    <xf numFmtId="0" fontId="6" fillId="3" borderId="4" xfId="0" applyFont="1" applyFill="1" applyBorder="1" applyAlignment="1">
      <alignment horizontal="left" vertical="center" wrapText="1" indent="1"/>
    </xf>
    <xf numFmtId="0" fontId="9" fillId="3" borderId="3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 indent="1"/>
    </xf>
    <xf numFmtId="0" fontId="3" fillId="2" borderId="2" xfId="0" applyFont="1" applyFill="1" applyBorder="1" applyAlignment="1">
      <alignment horizontal="left" vertical="center" wrapText="1" indent="1"/>
    </xf>
    <xf numFmtId="0" fontId="3" fillId="2" borderId="4" xfId="0" applyFont="1" applyFill="1" applyBorder="1" applyAlignment="1">
      <alignment horizontal="left" vertical="center" wrapText="1" indent="1"/>
    </xf>
    <xf numFmtId="0" fontId="23" fillId="9" borderId="1" xfId="0" applyFont="1" applyFill="1" applyBorder="1" applyAlignment="1">
      <alignment horizontal="left" vertical="center" wrapText="1" indent="1"/>
    </xf>
    <xf numFmtId="0" fontId="23" fillId="9" borderId="2" xfId="0" applyFont="1" applyFill="1" applyBorder="1" applyAlignment="1">
      <alignment horizontal="left" vertical="center" wrapText="1" indent="1"/>
    </xf>
    <xf numFmtId="0" fontId="23" fillId="9" borderId="4" xfId="0" applyFont="1" applyFill="1" applyBorder="1" applyAlignment="1">
      <alignment horizontal="left" vertical="center" wrapText="1" indent="1"/>
    </xf>
    <xf numFmtId="0" fontId="23" fillId="2" borderId="1" xfId="0" applyFont="1" applyFill="1" applyBorder="1" applyAlignment="1">
      <alignment horizontal="left" vertical="center" wrapText="1" indent="1"/>
    </xf>
    <xf numFmtId="0" fontId="23" fillId="2" borderId="2" xfId="0" applyFont="1" applyFill="1" applyBorder="1" applyAlignment="1">
      <alignment horizontal="left" vertical="center" wrapText="1" indent="1"/>
    </xf>
    <xf numFmtId="0" fontId="23" fillId="2" borderId="4" xfId="0" applyFont="1" applyFill="1" applyBorder="1" applyAlignment="1">
      <alignment horizontal="left" vertical="center" wrapText="1" indent="1"/>
    </xf>
    <xf numFmtId="0" fontId="23" fillId="7" borderId="1" xfId="0" applyFont="1" applyFill="1" applyBorder="1" applyAlignment="1">
      <alignment horizontal="left" vertical="center" wrapText="1" indent="1"/>
    </xf>
    <xf numFmtId="0" fontId="23" fillId="7" borderId="2" xfId="0" applyFont="1" applyFill="1" applyBorder="1" applyAlignment="1">
      <alignment horizontal="left" vertical="center" wrapText="1" indent="1"/>
    </xf>
    <xf numFmtId="0" fontId="23" fillId="7" borderId="4" xfId="0" applyFont="1" applyFill="1" applyBorder="1" applyAlignment="1">
      <alignment horizontal="left" vertical="center" wrapText="1" indent="1"/>
    </xf>
    <xf numFmtId="0" fontId="22" fillId="4" borderId="14" xfId="0" applyFont="1" applyFill="1" applyBorder="1" applyAlignment="1">
      <alignment horizontal="left" vertical="center" wrapText="1" indent="1"/>
    </xf>
    <xf numFmtId="0" fontId="22" fillId="4" borderId="5" xfId="0" applyFont="1" applyFill="1" applyBorder="1" applyAlignment="1">
      <alignment horizontal="left" vertical="center" wrapText="1" indent="1"/>
    </xf>
    <xf numFmtId="0" fontId="22" fillId="4" borderId="15" xfId="0" applyFont="1" applyFill="1" applyBorder="1" applyAlignment="1">
      <alignment horizontal="left" vertical="center" wrapText="1" indent="1"/>
    </xf>
    <xf numFmtId="0" fontId="22" fillId="4" borderId="1" xfId="0" applyFont="1" applyFill="1" applyBorder="1" applyAlignment="1">
      <alignment horizontal="left" vertical="center" wrapText="1" indent="1"/>
    </xf>
    <xf numFmtId="0" fontId="22" fillId="4" borderId="2" xfId="0" applyFont="1" applyFill="1" applyBorder="1" applyAlignment="1">
      <alignment horizontal="left" vertical="center" wrapText="1" indent="1"/>
    </xf>
    <xf numFmtId="0" fontId="22" fillId="4" borderId="4" xfId="0" applyFont="1" applyFill="1" applyBorder="1" applyAlignment="1">
      <alignment horizontal="left" vertical="center" wrapText="1" indent="1"/>
    </xf>
    <xf numFmtId="0" fontId="22" fillId="3" borderId="1" xfId="0" applyFont="1" applyFill="1" applyBorder="1" applyAlignment="1">
      <alignment horizontal="left" vertical="center" wrapText="1" indent="1"/>
    </xf>
    <xf numFmtId="0" fontId="22" fillId="3" borderId="2" xfId="0" applyFont="1" applyFill="1" applyBorder="1" applyAlignment="1">
      <alignment horizontal="left" vertical="center" wrapText="1" indent="1"/>
    </xf>
    <xf numFmtId="0" fontId="22" fillId="3" borderId="4" xfId="0" applyFont="1" applyFill="1" applyBorder="1" applyAlignment="1">
      <alignment horizontal="left" vertical="center" wrapText="1" indent="1"/>
    </xf>
    <xf numFmtId="0" fontId="23" fillId="4" borderId="8" xfId="0" applyFont="1" applyFill="1" applyBorder="1" applyAlignment="1">
      <alignment horizontal="left" vertical="center" wrapText="1" indent="1"/>
    </xf>
    <xf numFmtId="0" fontId="23" fillId="4" borderId="9" xfId="0" applyFont="1" applyFill="1" applyBorder="1" applyAlignment="1">
      <alignment horizontal="left" vertical="center" wrapText="1" indent="1"/>
    </xf>
    <xf numFmtId="0" fontId="23" fillId="4" borderId="10" xfId="0" applyFont="1" applyFill="1" applyBorder="1" applyAlignment="1">
      <alignment horizontal="left" vertical="center" wrapText="1" indent="1"/>
    </xf>
    <xf numFmtId="0" fontId="3" fillId="7" borderId="14" xfId="0" applyFont="1" applyFill="1" applyBorder="1" applyAlignment="1">
      <alignment horizontal="left" vertical="center" wrapText="1" indent="1"/>
    </xf>
    <xf numFmtId="0" fontId="3" fillId="7" borderId="5" xfId="0" applyFont="1" applyFill="1" applyBorder="1" applyAlignment="1">
      <alignment horizontal="left" vertical="center" wrapText="1" indent="1"/>
    </xf>
    <xf numFmtId="0" fontId="3" fillId="7" borderId="15" xfId="0" applyFont="1" applyFill="1" applyBorder="1" applyAlignment="1">
      <alignment horizontal="left" vertical="center" wrapText="1" indent="1"/>
    </xf>
    <xf numFmtId="0" fontId="6" fillId="4" borderId="8" xfId="0" applyFont="1" applyFill="1" applyBorder="1" applyAlignment="1">
      <alignment horizontal="left" vertical="center" wrapText="1" indent="1"/>
    </xf>
    <xf numFmtId="0" fontId="6" fillId="4" borderId="9" xfId="0" applyFont="1" applyFill="1" applyBorder="1" applyAlignment="1">
      <alignment horizontal="left" vertical="center" wrapText="1" indent="1"/>
    </xf>
    <xf numFmtId="0" fontId="6" fillId="4" borderId="10" xfId="0" applyFont="1" applyFill="1" applyBorder="1" applyAlignment="1">
      <alignment horizontal="left" vertical="center" wrapText="1" indent="1"/>
    </xf>
    <xf numFmtId="0" fontId="15" fillId="4" borderId="3" xfId="0" applyFont="1" applyFill="1" applyBorder="1" applyAlignment="1">
      <alignment horizontal="left" vertical="center" wrapText="1"/>
    </xf>
    <xf numFmtId="0" fontId="3" fillId="9" borderId="6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3" fillId="7" borderId="1" xfId="0" applyFont="1" applyFill="1" applyBorder="1" applyAlignment="1">
      <alignment horizontal="left" vertical="center" wrapText="1"/>
    </xf>
    <xf numFmtId="0" fontId="3" fillId="7" borderId="2" xfId="0" applyFont="1" applyFill="1" applyBorder="1" applyAlignment="1">
      <alignment horizontal="left" vertical="center" wrapText="1"/>
    </xf>
    <xf numFmtId="0" fontId="3" fillId="7" borderId="4" xfId="0" applyFont="1" applyFill="1" applyBorder="1" applyAlignment="1">
      <alignment horizontal="left" vertical="center" wrapText="1"/>
    </xf>
    <xf numFmtId="0" fontId="9" fillId="6" borderId="7" xfId="0" applyFont="1" applyFill="1" applyBorder="1" applyAlignment="1">
      <alignment horizontal="left" vertical="center" wrapText="1"/>
    </xf>
    <xf numFmtId="0" fontId="6" fillId="3" borderId="6" xfId="0" applyFont="1" applyFill="1" applyBorder="1" applyAlignment="1">
      <alignment horizontal="left" vertical="center" wrapText="1"/>
    </xf>
    <xf numFmtId="0" fontId="6" fillId="6" borderId="7" xfId="0" applyFont="1" applyFill="1" applyBorder="1" applyAlignment="1">
      <alignment horizontal="left" vertical="center" wrapText="1"/>
    </xf>
    <xf numFmtId="0" fontId="6" fillId="3" borderId="3" xfId="0" applyFont="1" applyFill="1" applyBorder="1" applyAlignment="1">
      <alignment horizontal="left" vertical="center" wrapText="1"/>
    </xf>
    <xf numFmtId="0" fontId="6" fillId="3" borderId="6" xfId="0" applyFont="1" applyFill="1" applyBorder="1" applyAlignment="1">
      <alignment horizontal="center" vertical="center" wrapText="1"/>
    </xf>
    <xf numFmtId="49" fontId="6" fillId="3" borderId="1" xfId="0" applyNumberFormat="1" applyFont="1" applyFill="1" applyBorder="1" applyAlignment="1">
      <alignment horizontal="left" vertical="center" wrapText="1"/>
    </xf>
    <xf numFmtId="49" fontId="6" fillId="3" borderId="2" xfId="0" applyNumberFormat="1" applyFont="1" applyFill="1" applyBorder="1" applyAlignment="1">
      <alignment horizontal="left" vertical="center" wrapText="1"/>
    </xf>
    <xf numFmtId="49" fontId="6" fillId="3" borderId="4" xfId="0" applyNumberFormat="1" applyFont="1" applyFill="1" applyBorder="1" applyAlignment="1">
      <alignment horizontal="left" vertical="center" wrapText="1"/>
    </xf>
    <xf numFmtId="49" fontId="3" fillId="2" borderId="1" xfId="0" applyNumberFormat="1" applyFont="1" applyFill="1" applyBorder="1" applyAlignment="1">
      <alignment horizontal="left" vertical="center" wrapText="1"/>
    </xf>
    <xf numFmtId="49" fontId="3" fillId="2" borderId="2" xfId="0" applyNumberFormat="1" applyFont="1" applyFill="1" applyBorder="1" applyAlignment="1">
      <alignment horizontal="left" vertical="center" wrapText="1"/>
    </xf>
    <xf numFmtId="49" fontId="3" fillId="2" borderId="4" xfId="0" applyNumberFormat="1" applyFont="1" applyFill="1" applyBorder="1" applyAlignment="1">
      <alignment horizontal="left" vertical="center" wrapText="1"/>
    </xf>
    <xf numFmtId="0" fontId="3" fillId="3" borderId="3" xfId="0" applyFont="1" applyFill="1" applyBorder="1" applyAlignment="1">
      <alignment horizontal="left" vertical="center" wrapText="1"/>
    </xf>
    <xf numFmtId="0" fontId="6" fillId="9" borderId="3" xfId="0" applyFont="1" applyFill="1" applyBorder="1" applyAlignment="1">
      <alignment horizontal="left" vertical="center" wrapText="1"/>
    </xf>
    <xf numFmtId="0" fontId="6" fillId="4" borderId="3" xfId="0" applyFont="1" applyFill="1" applyBorder="1" applyAlignment="1">
      <alignment horizontal="left" vertical="center" wrapText="1"/>
    </xf>
    <xf numFmtId="0" fontId="7" fillId="3" borderId="6" xfId="0" applyFont="1" applyFill="1" applyBorder="1" applyAlignment="1">
      <alignment horizontal="left" vertical="center" wrapText="1" indent="1"/>
    </xf>
    <xf numFmtId="0" fontId="3" fillId="9" borderId="1" xfId="0" applyFont="1" applyFill="1" applyBorder="1" applyAlignment="1">
      <alignment horizontal="left" vertical="center" wrapText="1" indent="1"/>
    </xf>
    <xf numFmtId="0" fontId="3" fillId="9" borderId="2" xfId="0" applyFont="1" applyFill="1" applyBorder="1" applyAlignment="1">
      <alignment horizontal="left" vertical="center" wrapText="1" indent="1"/>
    </xf>
    <xf numFmtId="0" fontId="3" fillId="9" borderId="4" xfId="0" applyFont="1" applyFill="1" applyBorder="1" applyAlignment="1">
      <alignment horizontal="left" vertical="center" wrapText="1" inden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3"/>
  <sheetViews>
    <sheetView tabSelected="1" topLeftCell="A7" zoomScaleNormal="100" workbookViewId="0">
      <selection activeCell="H11" sqref="H11"/>
    </sheetView>
  </sheetViews>
  <sheetFormatPr defaultRowHeight="15" x14ac:dyDescent="0.25"/>
  <cols>
    <col min="5" max="8" width="25.28515625" customWidth="1"/>
    <col min="9" max="9" width="15.7109375" customWidth="1"/>
    <col min="10" max="10" width="14.140625" customWidth="1"/>
    <col min="11" max="11" width="12" customWidth="1"/>
  </cols>
  <sheetData>
    <row r="1" spans="1:10" ht="42" customHeight="1" x14ac:dyDescent="0.25">
      <c r="A1" s="410" t="s">
        <v>196</v>
      </c>
      <c r="B1" s="410"/>
      <c r="C1" s="410"/>
      <c r="D1" s="410"/>
      <c r="E1" s="410"/>
      <c r="F1" s="410"/>
      <c r="G1" s="410"/>
      <c r="H1" s="410"/>
      <c r="I1" s="410"/>
      <c r="J1" s="32"/>
    </row>
    <row r="2" spans="1:10" ht="18" x14ac:dyDescent="0.25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x14ac:dyDescent="0.25">
      <c r="A3" s="410" t="s">
        <v>8</v>
      </c>
      <c r="B3" s="410"/>
      <c r="C3" s="410"/>
      <c r="D3" s="410"/>
      <c r="E3" s="410"/>
      <c r="F3" s="410"/>
      <c r="G3" s="410"/>
      <c r="H3" s="421"/>
      <c r="I3" s="421"/>
      <c r="J3" s="35"/>
    </row>
    <row r="4" spans="1:10" ht="18" x14ac:dyDescent="0.25">
      <c r="A4" s="4"/>
      <c r="B4" s="4"/>
      <c r="C4" s="4"/>
      <c r="D4" s="4"/>
      <c r="E4" s="4"/>
      <c r="F4" s="5"/>
      <c r="G4" s="4"/>
      <c r="H4" s="5"/>
      <c r="I4" s="5"/>
      <c r="J4" s="5"/>
    </row>
    <row r="5" spans="1:10" ht="15.75" x14ac:dyDescent="0.25">
      <c r="A5" s="410" t="s">
        <v>12</v>
      </c>
      <c r="B5" s="411"/>
      <c r="C5" s="411"/>
      <c r="D5" s="411"/>
      <c r="E5" s="411"/>
      <c r="F5" s="411"/>
      <c r="G5" s="411"/>
      <c r="H5" s="411"/>
      <c r="I5" s="411"/>
      <c r="J5" s="33"/>
    </row>
    <row r="6" spans="1:10" ht="18" x14ac:dyDescent="0.25">
      <c r="A6" s="1"/>
      <c r="B6" s="2"/>
      <c r="C6" s="2"/>
      <c r="D6" s="2"/>
      <c r="E6" s="6"/>
      <c r="F6" s="7"/>
      <c r="G6" s="7"/>
      <c r="H6" s="7"/>
      <c r="I6" s="18"/>
      <c r="J6" s="37"/>
    </row>
    <row r="7" spans="1:10" ht="25.5" x14ac:dyDescent="0.25">
      <c r="A7" s="229"/>
      <c r="B7" s="230"/>
      <c r="C7" s="230"/>
      <c r="D7" s="231"/>
      <c r="E7" s="232"/>
      <c r="F7" s="10" t="s">
        <v>186</v>
      </c>
      <c r="G7" s="233" t="s">
        <v>211</v>
      </c>
      <c r="H7" s="10" t="s">
        <v>198</v>
      </c>
      <c r="I7" s="10" t="s">
        <v>212</v>
      </c>
      <c r="J7" s="10" t="s">
        <v>213</v>
      </c>
    </row>
    <row r="8" spans="1:10" x14ac:dyDescent="0.25">
      <c r="A8" s="15"/>
      <c r="B8" s="16"/>
      <c r="C8" s="16"/>
      <c r="D8" s="52">
        <v>1</v>
      </c>
      <c r="E8" s="17"/>
      <c r="F8" s="50">
        <v>2</v>
      </c>
      <c r="G8" s="50">
        <v>3</v>
      </c>
      <c r="H8" s="50">
        <v>4</v>
      </c>
      <c r="I8" s="50">
        <v>5</v>
      </c>
      <c r="J8" s="50">
        <v>6</v>
      </c>
    </row>
    <row r="9" spans="1:10" x14ac:dyDescent="0.25">
      <c r="A9" s="422" t="s">
        <v>0</v>
      </c>
      <c r="B9" s="407"/>
      <c r="C9" s="407"/>
      <c r="D9" s="407"/>
      <c r="E9" s="409"/>
      <c r="F9" s="326">
        <f>F10+F11</f>
        <v>484770.49</v>
      </c>
      <c r="G9" s="326">
        <f t="shared" ref="G9" si="0">G10+G11</f>
        <v>1118382</v>
      </c>
      <c r="H9" s="326">
        <f>H10+H11</f>
        <v>506134.63</v>
      </c>
      <c r="I9" s="326">
        <f>SUM(H9/F9*100)</f>
        <v>104.40706281440524</v>
      </c>
      <c r="J9" s="326">
        <f>H9/G9*100</f>
        <v>45.255970679070302</v>
      </c>
    </row>
    <row r="10" spans="1:10" x14ac:dyDescent="0.25">
      <c r="A10" s="423" t="s">
        <v>16</v>
      </c>
      <c r="B10" s="424"/>
      <c r="C10" s="424"/>
      <c r="D10" s="424"/>
      <c r="E10" s="420"/>
      <c r="F10" s="327">
        <v>484770.49</v>
      </c>
      <c r="G10" s="328">
        <v>1118382</v>
      </c>
      <c r="H10" s="327">
        <v>506134.63</v>
      </c>
      <c r="I10" s="328">
        <f>SUM(H10/F10*100)</f>
        <v>104.40706281440524</v>
      </c>
      <c r="J10" s="327">
        <f>H10/G10*100</f>
        <v>45.255970679070302</v>
      </c>
    </row>
    <row r="11" spans="1:10" x14ac:dyDescent="0.25">
      <c r="A11" s="419" t="s">
        <v>17</v>
      </c>
      <c r="B11" s="420"/>
      <c r="C11" s="420"/>
      <c r="D11" s="420"/>
      <c r="E11" s="420"/>
      <c r="F11" s="328">
        <v>0</v>
      </c>
      <c r="G11" s="328">
        <v>0</v>
      </c>
      <c r="H11" s="328">
        <v>0</v>
      </c>
      <c r="I11" s="328"/>
      <c r="J11" s="327"/>
    </row>
    <row r="12" spans="1:10" x14ac:dyDescent="0.25">
      <c r="A12" s="234" t="s">
        <v>1</v>
      </c>
      <c r="B12" s="235"/>
      <c r="C12" s="235"/>
      <c r="D12" s="235"/>
      <c r="E12" s="235"/>
      <c r="F12" s="326">
        <f>F13+F14</f>
        <v>543243.41</v>
      </c>
      <c r="G12" s="326">
        <f t="shared" ref="G12" si="1">G13+G14</f>
        <v>1069340</v>
      </c>
      <c r="H12" s="326">
        <f>H13+H14</f>
        <v>504082.66</v>
      </c>
      <c r="I12" s="326">
        <f>SUM(H12/F12*100)</f>
        <v>92.791306939185873</v>
      </c>
      <c r="J12" s="326">
        <f>H12/G12*100</f>
        <v>47.139605738118838</v>
      </c>
    </row>
    <row r="13" spans="1:10" x14ac:dyDescent="0.25">
      <c r="A13" s="425" t="s">
        <v>18</v>
      </c>
      <c r="B13" s="424"/>
      <c r="C13" s="424"/>
      <c r="D13" s="424"/>
      <c r="E13" s="424"/>
      <c r="F13" s="327">
        <v>543243.41</v>
      </c>
      <c r="G13" s="328">
        <v>1061340</v>
      </c>
      <c r="H13" s="327">
        <v>504082.66</v>
      </c>
      <c r="I13" s="329">
        <f>SUM(H13/F13*100)</f>
        <v>92.791306939185873</v>
      </c>
      <c r="J13" s="327">
        <f>H13/G13*100</f>
        <v>47.494927167542919</v>
      </c>
    </row>
    <row r="14" spans="1:10" x14ac:dyDescent="0.25">
      <c r="A14" s="419" t="s">
        <v>19</v>
      </c>
      <c r="B14" s="420"/>
      <c r="C14" s="420"/>
      <c r="D14" s="420"/>
      <c r="E14" s="420"/>
      <c r="F14" s="327">
        <v>0</v>
      </c>
      <c r="G14" s="328">
        <v>8000</v>
      </c>
      <c r="H14" s="327">
        <v>0</v>
      </c>
      <c r="I14" s="329"/>
      <c r="J14" s="327"/>
    </row>
    <row r="15" spans="1:10" x14ac:dyDescent="0.25">
      <c r="A15" s="406" t="s">
        <v>27</v>
      </c>
      <c r="B15" s="407"/>
      <c r="C15" s="407"/>
      <c r="D15" s="407"/>
      <c r="E15" s="407"/>
      <c r="F15" s="326">
        <f>F9-F12</f>
        <v>-58472.920000000042</v>
      </c>
      <c r="G15" s="326">
        <f>G9-G12</f>
        <v>49042</v>
      </c>
      <c r="H15" s="326">
        <f>H9-H12</f>
        <v>2051.9700000000303</v>
      </c>
      <c r="I15" s="330"/>
      <c r="J15" s="326"/>
    </row>
    <row r="16" spans="1:10" ht="18" x14ac:dyDescent="0.25">
      <c r="A16" s="4"/>
      <c r="B16" s="12"/>
      <c r="C16" s="12"/>
      <c r="D16" s="12"/>
      <c r="E16" s="12"/>
      <c r="F16" s="13"/>
      <c r="G16" s="12"/>
      <c r="H16" s="13"/>
      <c r="I16" s="13"/>
      <c r="J16" s="13"/>
    </row>
    <row r="17" spans="1:10" ht="15.75" x14ac:dyDescent="0.25">
      <c r="A17" s="410" t="s">
        <v>13</v>
      </c>
      <c r="B17" s="411"/>
      <c r="C17" s="411"/>
      <c r="D17" s="411"/>
      <c r="E17" s="411"/>
      <c r="F17" s="411"/>
      <c r="G17" s="411"/>
      <c r="H17" s="411"/>
      <c r="I17" s="411"/>
      <c r="J17" s="33"/>
    </row>
    <row r="18" spans="1:10" ht="18" x14ac:dyDescent="0.25">
      <c r="A18" s="4"/>
      <c r="B18" s="12"/>
      <c r="C18" s="12"/>
      <c r="D18" s="12"/>
      <c r="E18" s="12"/>
      <c r="F18" s="13"/>
      <c r="G18" s="12"/>
      <c r="H18" s="13"/>
      <c r="I18" s="13"/>
      <c r="J18" s="13"/>
    </row>
    <row r="19" spans="1:10" ht="25.5" x14ac:dyDescent="0.25">
      <c r="A19" s="229"/>
      <c r="B19" s="230"/>
      <c r="C19" s="230"/>
      <c r="D19" s="236"/>
      <c r="E19" s="232"/>
      <c r="F19" s="10" t="s">
        <v>186</v>
      </c>
      <c r="G19" s="10" t="s">
        <v>211</v>
      </c>
      <c r="H19" s="10" t="s">
        <v>198</v>
      </c>
      <c r="I19" s="10" t="s">
        <v>212</v>
      </c>
      <c r="J19" s="10" t="s">
        <v>213</v>
      </c>
    </row>
    <row r="20" spans="1:10" x14ac:dyDescent="0.25">
      <c r="A20" s="15"/>
      <c r="B20" s="16"/>
      <c r="C20" s="53"/>
      <c r="D20" s="52">
        <v>1</v>
      </c>
      <c r="E20" s="54"/>
      <c r="F20" s="50">
        <v>2</v>
      </c>
      <c r="G20" s="50">
        <v>3</v>
      </c>
      <c r="H20" s="50">
        <v>4</v>
      </c>
      <c r="I20" s="50">
        <v>5</v>
      </c>
      <c r="J20" s="50">
        <v>6</v>
      </c>
    </row>
    <row r="21" spans="1:10" x14ac:dyDescent="0.25">
      <c r="A21" s="419" t="s">
        <v>20</v>
      </c>
      <c r="B21" s="420"/>
      <c r="C21" s="420"/>
      <c r="D21" s="420"/>
      <c r="E21" s="420"/>
      <c r="F21" s="328">
        <v>0</v>
      </c>
      <c r="G21" s="328">
        <v>0</v>
      </c>
      <c r="H21" s="328">
        <v>0</v>
      </c>
      <c r="I21" s="329"/>
      <c r="J21" s="329"/>
    </row>
    <row r="22" spans="1:10" x14ac:dyDescent="0.25">
      <c r="A22" s="419" t="s">
        <v>21</v>
      </c>
      <c r="B22" s="420"/>
      <c r="C22" s="420"/>
      <c r="D22" s="420"/>
      <c r="E22" s="420"/>
      <c r="F22" s="328">
        <v>0</v>
      </c>
      <c r="G22" s="328">
        <v>0</v>
      </c>
      <c r="H22" s="328">
        <v>0</v>
      </c>
      <c r="I22" s="329"/>
      <c r="J22" s="329"/>
    </row>
    <row r="23" spans="1:10" x14ac:dyDescent="0.25">
      <c r="A23" s="406" t="s">
        <v>2</v>
      </c>
      <c r="B23" s="407"/>
      <c r="C23" s="407"/>
      <c r="D23" s="407"/>
      <c r="E23" s="407"/>
      <c r="F23" s="326">
        <f t="shared" ref="F23" si="2">F21-F22</f>
        <v>0</v>
      </c>
      <c r="G23" s="326">
        <f t="shared" ref="G23:H23" si="3">G21-G22</f>
        <v>0</v>
      </c>
      <c r="H23" s="326">
        <f t="shared" si="3"/>
        <v>0</v>
      </c>
      <c r="I23" s="330"/>
      <c r="J23" s="330"/>
    </row>
    <row r="24" spans="1:10" ht="20.25" customHeight="1" x14ac:dyDescent="0.25">
      <c r="A24" s="406" t="s">
        <v>170</v>
      </c>
      <c r="B24" s="417"/>
      <c r="C24" s="417"/>
      <c r="D24" s="417"/>
      <c r="E24" s="418"/>
      <c r="F24" s="326">
        <v>20548.86</v>
      </c>
      <c r="G24" s="326">
        <v>-49042</v>
      </c>
      <c r="H24" s="326">
        <v>-54862.34</v>
      </c>
      <c r="I24" s="330">
        <f>H24/F24*100</f>
        <v>-266.98483516847159</v>
      </c>
      <c r="J24" s="330"/>
    </row>
    <row r="25" spans="1:10" ht="15" customHeight="1" x14ac:dyDescent="0.25">
      <c r="A25" s="408" t="s">
        <v>171</v>
      </c>
      <c r="B25" s="409"/>
      <c r="C25" s="409"/>
      <c r="D25" s="409"/>
      <c r="E25" s="409"/>
      <c r="F25" s="326">
        <f>SUM(F15+F24)</f>
        <v>-37924.060000000041</v>
      </c>
      <c r="G25" s="326">
        <v>0</v>
      </c>
      <c r="H25" s="326">
        <f>SUM(H15+H24)</f>
        <v>-52810.369999999966</v>
      </c>
      <c r="I25" s="330">
        <f>SUM(H25/F25*100)</f>
        <v>139.25294390948625</v>
      </c>
      <c r="J25" s="330"/>
    </row>
    <row r="26" spans="1:10" ht="18" x14ac:dyDescent="0.25">
      <c r="A26" s="11"/>
      <c r="B26" s="12"/>
      <c r="C26" s="12"/>
      <c r="D26" s="12"/>
      <c r="E26" s="12"/>
      <c r="F26" s="324"/>
      <c r="G26" s="325"/>
      <c r="H26" s="324"/>
      <c r="I26" s="324"/>
      <c r="J26" s="324"/>
    </row>
    <row r="27" spans="1:10" ht="15.75" x14ac:dyDescent="0.25">
      <c r="A27" s="410"/>
      <c r="B27" s="411"/>
      <c r="C27" s="411"/>
      <c r="D27" s="411"/>
      <c r="E27" s="411"/>
      <c r="F27" s="411"/>
      <c r="G27" s="411"/>
      <c r="H27" s="411"/>
      <c r="I27" s="411"/>
      <c r="J27" s="33"/>
    </row>
    <row r="28" spans="1:10" ht="15.75" x14ac:dyDescent="0.25">
      <c r="A28" s="32"/>
      <c r="B28" s="33"/>
      <c r="C28" s="33"/>
      <c r="D28" s="33"/>
      <c r="E28" s="33"/>
      <c r="F28" s="318"/>
      <c r="G28" s="33"/>
      <c r="H28" s="33"/>
      <c r="I28" s="33"/>
      <c r="J28" s="33"/>
    </row>
    <row r="29" spans="1:10" x14ac:dyDescent="0.25">
      <c r="A29" s="42"/>
      <c r="B29" s="42"/>
      <c r="C29" s="42"/>
      <c r="D29" s="43"/>
      <c r="E29" s="44"/>
      <c r="F29" s="38"/>
      <c r="G29" s="38"/>
      <c r="H29" s="38"/>
      <c r="I29" s="38"/>
      <c r="J29" s="38"/>
    </row>
    <row r="30" spans="1:10" ht="15" customHeight="1" x14ac:dyDescent="0.25">
      <c r="A30" s="412"/>
      <c r="B30" s="412"/>
      <c r="C30" s="412"/>
      <c r="D30" s="412"/>
      <c r="E30" s="412"/>
      <c r="F30" s="45"/>
      <c r="G30" s="45"/>
      <c r="H30" s="45"/>
      <c r="I30" s="40"/>
      <c r="J30" s="40"/>
    </row>
    <row r="31" spans="1:10" ht="15" customHeight="1" x14ac:dyDescent="0.25">
      <c r="A31" s="413"/>
      <c r="B31" s="414"/>
      <c r="C31" s="414"/>
      <c r="D31" s="414"/>
      <c r="E31" s="414"/>
      <c r="F31" s="45"/>
      <c r="G31" s="45"/>
      <c r="H31" s="45"/>
      <c r="I31" s="45"/>
      <c r="J31" s="45"/>
    </row>
    <row r="32" spans="1:10" ht="45" customHeight="1" x14ac:dyDescent="0.25">
      <c r="A32" s="412"/>
      <c r="B32" s="412"/>
      <c r="C32" s="412"/>
      <c r="D32" s="412"/>
      <c r="E32" s="412"/>
      <c r="F32" s="45"/>
      <c r="G32" s="45"/>
      <c r="H32" s="45"/>
      <c r="I32" s="45"/>
      <c r="J32" s="45"/>
    </row>
    <row r="33" spans="1:10" ht="15.75" x14ac:dyDescent="0.25">
      <c r="A33" s="34"/>
      <c r="B33" s="46"/>
      <c r="C33" s="46"/>
      <c r="D33" s="46"/>
      <c r="E33" s="46"/>
      <c r="F33" s="46"/>
      <c r="G33" s="46"/>
      <c r="H33" s="46"/>
      <c r="I33" s="46"/>
      <c r="J33" s="46"/>
    </row>
    <row r="34" spans="1:10" ht="15.75" x14ac:dyDescent="0.25">
      <c r="A34" s="415"/>
      <c r="B34" s="415"/>
      <c r="C34" s="415"/>
      <c r="D34" s="415"/>
      <c r="E34" s="415"/>
      <c r="F34" s="415"/>
      <c r="G34" s="415"/>
      <c r="H34" s="415"/>
      <c r="I34" s="415"/>
      <c r="J34" s="34"/>
    </row>
    <row r="35" spans="1:10" ht="18" x14ac:dyDescent="0.25">
      <c r="A35" s="20"/>
      <c r="B35" s="21"/>
      <c r="C35" s="21"/>
      <c r="D35" s="21"/>
      <c r="E35" s="21"/>
      <c r="F35" s="22"/>
      <c r="G35" s="21"/>
      <c r="H35" s="22"/>
      <c r="I35" s="22"/>
      <c r="J35" s="22"/>
    </row>
    <row r="36" spans="1:10" x14ac:dyDescent="0.25">
      <c r="A36" s="47"/>
      <c r="B36" s="47"/>
      <c r="C36" s="47"/>
      <c r="D36" s="48"/>
      <c r="E36" s="49"/>
      <c r="F36" s="39"/>
      <c r="G36" s="39"/>
      <c r="H36" s="39"/>
      <c r="I36" s="39"/>
      <c r="J36" s="39"/>
    </row>
    <row r="37" spans="1:10" x14ac:dyDescent="0.25">
      <c r="A37" s="412"/>
      <c r="B37" s="412"/>
      <c r="C37" s="412"/>
      <c r="D37" s="412"/>
      <c r="E37" s="412"/>
      <c r="F37" s="45"/>
      <c r="G37" s="45"/>
      <c r="H37" s="45"/>
      <c r="I37" s="40"/>
      <c r="J37" s="40"/>
    </row>
    <row r="38" spans="1:10" ht="28.5" customHeight="1" x14ac:dyDescent="0.25">
      <c r="A38" s="412"/>
      <c r="B38" s="412"/>
      <c r="C38" s="412"/>
      <c r="D38" s="412"/>
      <c r="E38" s="412"/>
      <c r="F38" s="45"/>
      <c r="G38" s="45"/>
      <c r="H38" s="45"/>
      <c r="I38" s="40"/>
      <c r="J38" s="40"/>
    </row>
    <row r="39" spans="1:10" x14ac:dyDescent="0.25">
      <c r="A39" s="412"/>
      <c r="B39" s="416"/>
      <c r="C39" s="416"/>
      <c r="D39" s="416"/>
      <c r="E39" s="416"/>
      <c r="F39" s="45"/>
      <c r="G39" s="45"/>
      <c r="H39" s="45"/>
      <c r="I39" s="40"/>
      <c r="J39" s="40"/>
    </row>
    <row r="40" spans="1:10" ht="15" customHeight="1" x14ac:dyDescent="0.25">
      <c r="A40" s="413"/>
      <c r="B40" s="414"/>
      <c r="C40" s="414"/>
      <c r="D40" s="414"/>
      <c r="E40" s="414"/>
      <c r="F40" s="41"/>
      <c r="G40" s="41"/>
      <c r="H40" s="41"/>
      <c r="I40" s="41"/>
      <c r="J40" s="41"/>
    </row>
    <row r="41" spans="1:10" ht="17.25" customHeight="1" x14ac:dyDescent="0.25"/>
    <row r="42" spans="1:10" x14ac:dyDescent="0.25">
      <c r="A42" s="404"/>
      <c r="B42" s="405"/>
      <c r="C42" s="405"/>
      <c r="D42" s="405"/>
      <c r="E42" s="405"/>
      <c r="F42" s="405"/>
      <c r="G42" s="405"/>
      <c r="H42" s="405"/>
      <c r="I42" s="405"/>
      <c r="J42" s="31"/>
    </row>
    <row r="43" spans="1:10" ht="9" customHeight="1" x14ac:dyDescent="0.25"/>
  </sheetData>
  <mergeCells count="25">
    <mergeCell ref="A22:E22"/>
    <mergeCell ref="A1:I1"/>
    <mergeCell ref="A3:I3"/>
    <mergeCell ref="A5:I5"/>
    <mergeCell ref="A9:E9"/>
    <mergeCell ref="A10:E10"/>
    <mergeCell ref="A11:E11"/>
    <mergeCell ref="A13:E13"/>
    <mergeCell ref="A14:E14"/>
    <mergeCell ref="A15:E15"/>
    <mergeCell ref="A17:I17"/>
    <mergeCell ref="A21:E21"/>
    <mergeCell ref="A42:I42"/>
    <mergeCell ref="A23:E23"/>
    <mergeCell ref="A25:E25"/>
    <mergeCell ref="A27:I27"/>
    <mergeCell ref="A30:E30"/>
    <mergeCell ref="A31:E31"/>
    <mergeCell ref="A32:E32"/>
    <mergeCell ref="A34:I34"/>
    <mergeCell ref="A37:E37"/>
    <mergeCell ref="A38:E38"/>
    <mergeCell ref="A39:E39"/>
    <mergeCell ref="A40:E40"/>
    <mergeCell ref="A24:E24"/>
  </mergeCells>
  <pageMargins left="0.7" right="0.7" top="0.75" bottom="0.75" header="0.3" footer="0.3"/>
  <pageSetup paperSize="9" scale="6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9"/>
  <sheetViews>
    <sheetView topLeftCell="A10" zoomScale="98" zoomScaleNormal="98" workbookViewId="0">
      <selection activeCell="H20" sqref="H20"/>
    </sheetView>
  </sheetViews>
  <sheetFormatPr defaultRowHeight="15" x14ac:dyDescent="0.25"/>
  <cols>
    <col min="1" max="1" width="5.140625" customWidth="1"/>
    <col min="2" max="2" width="3.42578125" customWidth="1"/>
    <col min="3" max="3" width="4.85546875" customWidth="1"/>
    <col min="4" max="4" width="16.85546875" customWidth="1"/>
    <col min="5" max="5" width="31.85546875" customWidth="1"/>
    <col min="6" max="6" width="24.85546875" customWidth="1"/>
    <col min="7" max="7" width="25.28515625" customWidth="1"/>
    <col min="8" max="8" width="24.85546875" customWidth="1"/>
    <col min="9" max="9" width="12.7109375" customWidth="1"/>
    <col min="10" max="10" width="11.7109375" customWidth="1"/>
  </cols>
  <sheetData>
    <row r="1" spans="1:10" ht="18" customHeight="1" x14ac:dyDescent="0.25">
      <c r="A1" s="4"/>
      <c r="B1" s="4"/>
      <c r="C1" s="4"/>
      <c r="D1" s="4"/>
      <c r="E1" s="4"/>
      <c r="F1" s="4"/>
      <c r="G1" s="4"/>
      <c r="H1" s="4"/>
    </row>
    <row r="2" spans="1:10" ht="15.75" customHeight="1" x14ac:dyDescent="0.25">
      <c r="A2" s="410" t="s">
        <v>8</v>
      </c>
      <c r="B2" s="410"/>
      <c r="C2" s="410"/>
      <c r="D2" s="410"/>
      <c r="E2" s="410"/>
      <c r="F2" s="410"/>
      <c r="G2" s="410"/>
      <c r="H2" s="32"/>
    </row>
    <row r="3" spans="1:10" ht="18" x14ac:dyDescent="0.25">
      <c r="A3" s="4"/>
      <c r="B3" s="4"/>
      <c r="C3" s="4"/>
      <c r="D3" s="4"/>
      <c r="E3" s="4"/>
      <c r="F3" s="5"/>
      <c r="G3" s="5"/>
      <c r="H3" s="5"/>
    </row>
    <row r="4" spans="1:10" ht="18" customHeight="1" x14ac:dyDescent="0.25">
      <c r="A4" s="410" t="s">
        <v>80</v>
      </c>
      <c r="B4" s="410"/>
      <c r="C4" s="410"/>
      <c r="D4" s="410"/>
      <c r="E4" s="410"/>
      <c r="F4" s="410"/>
      <c r="G4" s="410"/>
      <c r="H4" s="32"/>
    </row>
    <row r="5" spans="1:10" ht="18" x14ac:dyDescent="0.25">
      <c r="A5" s="4"/>
      <c r="B5" s="4"/>
      <c r="C5" s="4"/>
      <c r="D5" s="4"/>
      <c r="E5" s="4"/>
      <c r="F5" s="5"/>
      <c r="G5" s="5"/>
      <c r="H5" s="5"/>
    </row>
    <row r="6" spans="1:10" ht="15.75" customHeight="1" x14ac:dyDescent="0.25">
      <c r="A6" s="410" t="s">
        <v>145</v>
      </c>
      <c r="B6" s="410"/>
      <c r="C6" s="410"/>
      <c r="D6" s="410"/>
      <c r="E6" s="410"/>
      <c r="F6" s="410"/>
      <c r="G6" s="410"/>
      <c r="H6" s="32"/>
    </row>
    <row r="7" spans="1:10" ht="18" x14ac:dyDescent="0.25">
      <c r="A7" s="4"/>
      <c r="B7" s="4"/>
      <c r="C7" s="4"/>
      <c r="D7" s="4"/>
      <c r="E7" s="4"/>
      <c r="F7" s="5"/>
      <c r="G7" s="5"/>
      <c r="H7" s="5"/>
    </row>
    <row r="8" spans="1:10" ht="30" x14ac:dyDescent="0.25">
      <c r="A8" s="55"/>
      <c r="B8" s="301"/>
      <c r="C8" s="301"/>
      <c r="D8" s="301"/>
      <c r="E8" s="302" t="s">
        <v>91</v>
      </c>
      <c r="F8" s="302" t="s">
        <v>188</v>
      </c>
      <c r="G8" s="225" t="s">
        <v>211</v>
      </c>
      <c r="H8" s="302" t="s">
        <v>199</v>
      </c>
      <c r="I8" s="303" t="s">
        <v>214</v>
      </c>
      <c r="J8" s="303" t="s">
        <v>215</v>
      </c>
    </row>
    <row r="9" spans="1:10" x14ac:dyDescent="0.25">
      <c r="A9" s="58"/>
      <c r="B9" s="59"/>
      <c r="C9" s="60"/>
      <c r="D9" s="84">
        <v>1</v>
      </c>
      <c r="E9" s="85"/>
      <c r="F9" s="204">
        <v>2</v>
      </c>
      <c r="G9" s="56">
        <v>3</v>
      </c>
      <c r="H9" s="204">
        <v>4</v>
      </c>
      <c r="I9" s="86">
        <v>5</v>
      </c>
      <c r="J9" s="86">
        <v>6</v>
      </c>
    </row>
    <row r="10" spans="1:10" ht="15.75" customHeight="1" x14ac:dyDescent="0.25">
      <c r="A10" s="237"/>
      <c r="B10" s="237"/>
      <c r="C10" s="237"/>
      <c r="D10" s="238"/>
      <c r="E10" s="239" t="s">
        <v>92</v>
      </c>
      <c r="F10" s="350">
        <f>SUM(F11)</f>
        <v>484770.29</v>
      </c>
      <c r="G10" s="350">
        <f t="shared" ref="G10" si="0">SUM(G11)</f>
        <v>1118382</v>
      </c>
      <c r="H10" s="350">
        <f>SUM(H11)</f>
        <v>506134.63000000006</v>
      </c>
      <c r="I10" s="360">
        <f t="shared" ref="I10:I15" si="1">SUM(H10/F10*100)</f>
        <v>104.40710588926562</v>
      </c>
      <c r="J10" s="360">
        <f>SUM(H10/G10*100)</f>
        <v>45.255970679070309</v>
      </c>
    </row>
    <row r="11" spans="1:10" x14ac:dyDescent="0.25">
      <c r="A11" s="240">
        <v>6</v>
      </c>
      <c r="B11" s="240"/>
      <c r="C11" s="240"/>
      <c r="D11" s="241"/>
      <c r="E11" s="242" t="s">
        <v>3</v>
      </c>
      <c r="F11" s="361">
        <f>SUM(F12+F17+F20+F26)</f>
        <v>484770.29</v>
      </c>
      <c r="G11" s="361">
        <f>SUM(G12+G17+G20+G26)</f>
        <v>1118382</v>
      </c>
      <c r="H11" s="361">
        <f>SUM(H12+H17+H20+H26)</f>
        <v>506134.63000000006</v>
      </c>
      <c r="I11" s="362">
        <f t="shared" si="1"/>
        <v>104.40710588926562</v>
      </c>
      <c r="J11" s="362">
        <f>SUM(H11/G11*100)</f>
        <v>45.255970679070309</v>
      </c>
    </row>
    <row r="12" spans="1:10" ht="26.25" x14ac:dyDescent="0.25">
      <c r="A12" s="62"/>
      <c r="B12" s="63">
        <v>63</v>
      </c>
      <c r="C12" s="63"/>
      <c r="D12" s="64"/>
      <c r="E12" s="78" t="s">
        <v>14</v>
      </c>
      <c r="F12" s="326">
        <f>SUM(F13+F15)</f>
        <v>414579.43</v>
      </c>
      <c r="G12" s="326">
        <f>SUM(G13+G15)</f>
        <v>962633</v>
      </c>
      <c r="H12" s="326">
        <f>SUM(H13+H15)</f>
        <v>441944.35000000003</v>
      </c>
      <c r="I12" s="363">
        <f t="shared" si="1"/>
        <v>106.60064586417133</v>
      </c>
      <c r="J12" s="363">
        <f>SUM(H12/G12*100)</f>
        <v>45.909952183230793</v>
      </c>
    </row>
    <row r="13" spans="1:10" ht="26.25" x14ac:dyDescent="0.25">
      <c r="A13" s="68"/>
      <c r="B13" s="69"/>
      <c r="C13" s="68">
        <v>636</v>
      </c>
      <c r="D13" s="76"/>
      <c r="E13" s="79" t="s">
        <v>86</v>
      </c>
      <c r="F13" s="343">
        <v>394835.43</v>
      </c>
      <c r="G13" s="337">
        <v>932633</v>
      </c>
      <c r="H13" s="343">
        <f>H14</f>
        <v>423005.15</v>
      </c>
      <c r="I13" s="362">
        <f t="shared" si="1"/>
        <v>107.1345471707035</v>
      </c>
      <c r="J13" s="362">
        <f>SUM(H13/G13*100)</f>
        <v>45.356013565893555</v>
      </c>
    </row>
    <row r="14" spans="1:10" ht="39" x14ac:dyDescent="0.25">
      <c r="A14" s="72"/>
      <c r="B14" s="23"/>
      <c r="C14" s="23"/>
      <c r="D14" s="74">
        <v>6361</v>
      </c>
      <c r="E14" s="80" t="s">
        <v>93</v>
      </c>
      <c r="F14" s="364">
        <v>374248.86</v>
      </c>
      <c r="G14" s="343">
        <v>0</v>
      </c>
      <c r="H14" s="364">
        <v>423005.15</v>
      </c>
      <c r="I14" s="365">
        <f t="shared" si="1"/>
        <v>113.02777248272716</v>
      </c>
      <c r="J14" s="365"/>
    </row>
    <row r="15" spans="1:10" ht="26.25" x14ac:dyDescent="0.25">
      <c r="A15" s="66"/>
      <c r="B15" s="67"/>
      <c r="C15" s="253">
        <v>638</v>
      </c>
      <c r="D15" s="75"/>
      <c r="E15" s="78" t="s">
        <v>173</v>
      </c>
      <c r="F15" s="366">
        <f>SUM(F16:F16)</f>
        <v>19744</v>
      </c>
      <c r="G15" s="341">
        <v>30000</v>
      </c>
      <c r="H15" s="366">
        <f>SUM(H16:H16)</f>
        <v>18939.2</v>
      </c>
      <c r="I15" s="363">
        <f t="shared" si="1"/>
        <v>95.923824959481365</v>
      </c>
      <c r="J15" s="363">
        <f>SUM(H15/G15*100)</f>
        <v>63.13066666666667</v>
      </c>
    </row>
    <row r="16" spans="1:10" ht="26.25" x14ac:dyDescent="0.25">
      <c r="A16" s="72"/>
      <c r="B16" s="23"/>
      <c r="C16" s="254"/>
      <c r="D16" s="74">
        <v>6381</v>
      </c>
      <c r="E16" s="80" t="s">
        <v>174</v>
      </c>
      <c r="F16" s="364">
        <v>19744</v>
      </c>
      <c r="G16" s="343"/>
      <c r="H16" s="364">
        <v>18939.2</v>
      </c>
      <c r="I16" s="365"/>
      <c r="J16" s="365"/>
    </row>
    <row r="17" spans="1:10" ht="39" x14ac:dyDescent="0.25">
      <c r="A17" s="66"/>
      <c r="B17" s="66">
        <v>65</v>
      </c>
      <c r="C17" s="71"/>
      <c r="D17" s="75"/>
      <c r="E17" s="78" t="s">
        <v>28</v>
      </c>
      <c r="F17" s="341">
        <f>SUM(F18)</f>
        <v>390</v>
      </c>
      <c r="G17" s="341">
        <f t="shared" ref="G17" si="2">SUM(G18)</f>
        <v>200</v>
      </c>
      <c r="H17" s="341">
        <f>SUM(H18)</f>
        <v>190.39</v>
      </c>
      <c r="I17" s="367">
        <f t="shared" ref="I17:I22" si="3">SUM(H17/F17*100)</f>
        <v>48.817948717948717</v>
      </c>
      <c r="J17" s="363">
        <f>SUM(H17/G17*100)</f>
        <v>95.194999999999993</v>
      </c>
    </row>
    <row r="18" spans="1:10" x14ac:dyDescent="0.25">
      <c r="A18" s="68"/>
      <c r="B18" s="69"/>
      <c r="C18" s="70">
        <v>652</v>
      </c>
      <c r="D18" s="76"/>
      <c r="E18" s="79" t="s">
        <v>87</v>
      </c>
      <c r="F18" s="343">
        <f>SUM(F19)</f>
        <v>390</v>
      </c>
      <c r="G18" s="337">
        <v>200</v>
      </c>
      <c r="H18" s="343">
        <f>SUM(H19)</f>
        <v>190.39</v>
      </c>
      <c r="I18" s="368">
        <f t="shared" si="3"/>
        <v>48.817948717948717</v>
      </c>
      <c r="J18" s="362">
        <f>SUM(H18/G18*100)</f>
        <v>95.194999999999993</v>
      </c>
    </row>
    <row r="19" spans="1:10" x14ac:dyDescent="0.25">
      <c r="A19" s="72"/>
      <c r="B19" s="23"/>
      <c r="C19" s="24"/>
      <c r="D19" s="74">
        <v>6526</v>
      </c>
      <c r="E19" s="80" t="s">
        <v>88</v>
      </c>
      <c r="F19" s="364">
        <v>390</v>
      </c>
      <c r="G19" s="343"/>
      <c r="H19" s="364">
        <v>190.39</v>
      </c>
      <c r="I19" s="365">
        <f t="shared" si="3"/>
        <v>48.817948717948717</v>
      </c>
      <c r="J19" s="365"/>
    </row>
    <row r="20" spans="1:10" ht="39" x14ac:dyDescent="0.25">
      <c r="A20" s="92"/>
      <c r="B20" s="66">
        <v>66</v>
      </c>
      <c r="C20" s="63"/>
      <c r="D20" s="75"/>
      <c r="E20" s="78" t="s">
        <v>138</v>
      </c>
      <c r="F20" s="341">
        <f>SUM(F21+F23)</f>
        <v>840</v>
      </c>
      <c r="G20" s="341">
        <f t="shared" ref="G20" si="4">SUM(G21+G23)</f>
        <v>966</v>
      </c>
      <c r="H20" s="341">
        <f>SUM(H21+H23)</f>
        <v>415</v>
      </c>
      <c r="I20" s="363">
        <f t="shared" si="3"/>
        <v>49.404761904761905</v>
      </c>
      <c r="J20" s="363">
        <f>SUM(H20/G20*100)</f>
        <v>42.960662525879918</v>
      </c>
    </row>
    <row r="21" spans="1:10" ht="26.25" x14ac:dyDescent="0.25">
      <c r="A21" s="27"/>
      <c r="B21" s="258"/>
      <c r="C21" s="30">
        <v>661</v>
      </c>
      <c r="D21" s="76">
        <v>661</v>
      </c>
      <c r="E21" s="79" t="s">
        <v>90</v>
      </c>
      <c r="F21" s="343">
        <f t="shared" ref="F21" si="5">SUM(F22)</f>
        <v>840</v>
      </c>
      <c r="G21" s="337">
        <v>966</v>
      </c>
      <c r="H21" s="343">
        <f t="shared" ref="H21" si="6">SUM(H22)</f>
        <v>415</v>
      </c>
      <c r="I21" s="362">
        <f t="shared" si="3"/>
        <v>49.404761904761905</v>
      </c>
      <c r="J21" s="362">
        <f>SUM(H21/G21*100)</f>
        <v>42.960662525879918</v>
      </c>
    </row>
    <row r="22" spans="1:10" x14ac:dyDescent="0.25">
      <c r="A22" s="8"/>
      <c r="B22" s="8"/>
      <c r="C22" s="14"/>
      <c r="D22" s="74">
        <v>6614</v>
      </c>
      <c r="E22" s="80" t="s">
        <v>190</v>
      </c>
      <c r="F22" s="369">
        <v>840</v>
      </c>
      <c r="G22" s="370"/>
      <c r="H22" s="369">
        <v>415</v>
      </c>
      <c r="I22" s="365">
        <f t="shared" si="3"/>
        <v>49.404761904761905</v>
      </c>
      <c r="J22" s="365" t="e">
        <f>SUM(H22/G22*100)</f>
        <v>#DIV/0!</v>
      </c>
    </row>
    <row r="23" spans="1:10" ht="39" x14ac:dyDescent="0.25">
      <c r="A23" s="99"/>
      <c r="B23" s="255"/>
      <c r="C23" s="255">
        <v>663</v>
      </c>
      <c r="D23" s="90"/>
      <c r="E23" s="126" t="s">
        <v>94</v>
      </c>
      <c r="F23" s="368">
        <f>SUM(F24:F25)</f>
        <v>0</v>
      </c>
      <c r="G23" s="368">
        <f t="shared" ref="G23" si="7">SUM(G24+G25)</f>
        <v>0</v>
      </c>
      <c r="H23" s="368">
        <f>SUM(H24:H25)</f>
        <v>0</v>
      </c>
      <c r="I23" s="362"/>
      <c r="J23" s="362"/>
    </row>
    <row r="24" spans="1:10" x14ac:dyDescent="0.25">
      <c r="B24" s="256"/>
      <c r="C24" s="256"/>
      <c r="D24" s="256">
        <v>6631</v>
      </c>
      <c r="E24" s="127" t="s">
        <v>95</v>
      </c>
      <c r="F24" s="371"/>
      <c r="G24" s="372"/>
      <c r="H24" s="371"/>
      <c r="I24" s="365"/>
      <c r="J24" s="365"/>
    </row>
    <row r="25" spans="1:10" x14ac:dyDescent="0.25">
      <c r="A25" s="100"/>
      <c r="B25" s="256"/>
      <c r="C25" s="256"/>
      <c r="D25" s="83">
        <v>6632</v>
      </c>
      <c r="E25" s="127" t="s">
        <v>139</v>
      </c>
      <c r="F25" s="371"/>
      <c r="G25" s="372"/>
      <c r="H25" s="371"/>
      <c r="I25" s="365"/>
      <c r="J25" s="365"/>
    </row>
    <row r="26" spans="1:10" ht="41.45" customHeight="1" x14ac:dyDescent="0.25">
      <c r="A26" s="101"/>
      <c r="B26" s="257">
        <v>67</v>
      </c>
      <c r="C26" s="257"/>
      <c r="D26" s="257"/>
      <c r="E26" s="247" t="s">
        <v>96</v>
      </c>
      <c r="F26" s="373">
        <f>SUM(F27)</f>
        <v>68960.86</v>
      </c>
      <c r="G26" s="373">
        <f t="shared" ref="G26" si="8">SUM(G27)</f>
        <v>154583</v>
      </c>
      <c r="H26" s="373">
        <f>SUM(H27)</f>
        <v>63584.89</v>
      </c>
      <c r="I26" s="363">
        <f>SUM(H26/F26*100)</f>
        <v>92.204317057530886</v>
      </c>
      <c r="J26" s="363">
        <f>SUM(H26/G26*100)</f>
        <v>41.133171176649434</v>
      </c>
    </row>
    <row r="27" spans="1:10" ht="38.25" x14ac:dyDescent="0.25">
      <c r="A27" s="102"/>
      <c r="B27" s="91"/>
      <c r="C27" s="94">
        <v>671</v>
      </c>
      <c r="D27" s="94"/>
      <c r="E27" s="107" t="s">
        <v>176</v>
      </c>
      <c r="F27" s="374">
        <f>SUM(F28:F29)</f>
        <v>68960.86</v>
      </c>
      <c r="G27" s="374">
        <v>154583</v>
      </c>
      <c r="H27" s="374">
        <f>SUM(H28:H29)</f>
        <v>63584.89</v>
      </c>
      <c r="I27" s="362">
        <f>SUM(H27/F27*100)</f>
        <v>92.204317057530886</v>
      </c>
      <c r="J27" s="362">
        <f>SUM(H27/G27*100)</f>
        <v>41.133171176649434</v>
      </c>
    </row>
    <row r="28" spans="1:10" ht="25.5" x14ac:dyDescent="0.25">
      <c r="A28" s="3"/>
      <c r="B28" s="61"/>
      <c r="C28" s="61"/>
      <c r="D28" s="51">
        <v>6711</v>
      </c>
      <c r="E28" s="82" t="s">
        <v>97</v>
      </c>
      <c r="F28" s="375">
        <v>68960.86</v>
      </c>
      <c r="G28" s="344"/>
      <c r="H28" s="375">
        <v>63584.89</v>
      </c>
      <c r="I28" s="365">
        <f>SUM(H28/F28*100)</f>
        <v>92.204317057530886</v>
      </c>
      <c r="J28" s="365"/>
    </row>
    <row r="29" spans="1:10" ht="25.5" x14ac:dyDescent="0.25">
      <c r="A29" s="3"/>
      <c r="B29" s="61"/>
      <c r="C29" s="61"/>
      <c r="D29" s="51">
        <v>6712</v>
      </c>
      <c r="E29" s="82" t="s">
        <v>140</v>
      </c>
      <c r="F29" s="375"/>
      <c r="G29" s="344"/>
      <c r="H29" s="375"/>
      <c r="I29" s="365"/>
      <c r="J29" s="365"/>
    </row>
    <row r="30" spans="1:10" ht="30" x14ac:dyDescent="0.25">
      <c r="A30" s="248"/>
      <c r="B30" s="249"/>
      <c r="C30" s="250"/>
      <c r="D30" s="251"/>
      <c r="E30" s="252" t="s">
        <v>91</v>
      </c>
      <c r="F30" s="376" t="s">
        <v>188</v>
      </c>
      <c r="G30" s="376" t="s">
        <v>211</v>
      </c>
      <c r="H30" s="376" t="s">
        <v>199</v>
      </c>
      <c r="I30" s="377" t="s">
        <v>214</v>
      </c>
      <c r="J30" s="377" t="s">
        <v>215</v>
      </c>
    </row>
    <row r="31" spans="1:10" x14ac:dyDescent="0.25">
      <c r="A31" s="96"/>
      <c r="B31" s="96"/>
      <c r="C31" s="97"/>
      <c r="D31" s="98"/>
      <c r="E31" s="77">
        <v>1</v>
      </c>
      <c r="F31" s="378">
        <v>2</v>
      </c>
      <c r="G31" s="378">
        <v>3</v>
      </c>
      <c r="H31" s="378">
        <v>4</v>
      </c>
      <c r="I31" s="379">
        <v>5</v>
      </c>
      <c r="J31" s="379">
        <v>6</v>
      </c>
    </row>
    <row r="32" spans="1:10" x14ac:dyDescent="0.25">
      <c r="A32" s="243"/>
      <c r="B32" s="63"/>
      <c r="C32" s="103"/>
      <c r="D32" s="244"/>
      <c r="E32" s="93" t="s">
        <v>7</v>
      </c>
      <c r="F32" s="326">
        <f>SUM(F33+F86)</f>
        <v>543243.41</v>
      </c>
      <c r="G32" s="326">
        <f>SUM(G33+G86)</f>
        <v>1069340</v>
      </c>
      <c r="H32" s="326">
        <f>SUM(H33+H86)</f>
        <v>504082.66000000003</v>
      </c>
      <c r="I32" s="380">
        <f>SUM(H32/F32*100)</f>
        <v>92.791306939185887</v>
      </c>
      <c r="J32" s="380">
        <f>H32/G32*100</f>
        <v>47.139605738118846</v>
      </c>
    </row>
    <row r="33" spans="1:10" x14ac:dyDescent="0.25">
      <c r="A33" s="26">
        <v>3</v>
      </c>
      <c r="B33" s="65"/>
      <c r="C33" s="30"/>
      <c r="D33" s="90"/>
      <c r="E33" s="81" t="s">
        <v>4</v>
      </c>
      <c r="F33" s="358">
        <f>F34+F44+F75+F78+F82</f>
        <v>543243.41</v>
      </c>
      <c r="G33" s="358">
        <f>SUM(G34+G44+G75+G78+G82)</f>
        <v>1061340</v>
      </c>
      <c r="H33" s="358">
        <f>H34+H44+H75+H78+H82</f>
        <v>504082.66000000003</v>
      </c>
      <c r="I33" s="381">
        <f>SUM(H33/F33*100)</f>
        <v>92.791306939185887</v>
      </c>
      <c r="J33" s="381">
        <f>H33/G33*100</f>
        <v>47.494927167542919</v>
      </c>
    </row>
    <row r="34" spans="1:10" x14ac:dyDescent="0.25">
      <c r="A34" s="87"/>
      <c r="B34" s="87">
        <v>31</v>
      </c>
      <c r="C34" s="87"/>
      <c r="D34" s="87"/>
      <c r="E34" s="129" t="s">
        <v>5</v>
      </c>
      <c r="F34" s="363">
        <f>F35+F39+F41</f>
        <v>453475.98</v>
      </c>
      <c r="G34" s="363">
        <f t="shared" ref="G34" si="9">SUM(G35+G39+G41)</f>
        <v>874033</v>
      </c>
      <c r="H34" s="363">
        <f>H35+H39+H41</f>
        <v>420909.05000000005</v>
      </c>
      <c r="I34" s="363">
        <f>SUM(H34/F34*100)</f>
        <v>92.818378164153273</v>
      </c>
      <c r="J34" s="363">
        <f>H34/G34*100</f>
        <v>48.157111916826942</v>
      </c>
    </row>
    <row r="35" spans="1:10" x14ac:dyDescent="0.25">
      <c r="A35" s="88"/>
      <c r="B35" s="88"/>
      <c r="C35" s="199">
        <v>311</v>
      </c>
      <c r="D35" s="88"/>
      <c r="E35" s="130" t="s">
        <v>98</v>
      </c>
      <c r="F35" s="362">
        <f>SUM(F36:F38)</f>
        <v>376919.49</v>
      </c>
      <c r="G35" s="362">
        <v>722545</v>
      </c>
      <c r="H35" s="362">
        <f>SUM(H36:H38)</f>
        <v>347122.33</v>
      </c>
      <c r="I35" s="362">
        <f>SUM(H35/F35*100)</f>
        <v>92.09455578961969</v>
      </c>
      <c r="J35" s="362">
        <f>H35/G35*100</f>
        <v>48.04162093710427</v>
      </c>
    </row>
    <row r="36" spans="1:10" x14ac:dyDescent="0.25">
      <c r="A36" s="73"/>
      <c r="B36" s="73"/>
      <c r="C36" s="73"/>
      <c r="D36" s="73">
        <v>3111</v>
      </c>
      <c r="E36" s="131" t="s">
        <v>99</v>
      </c>
      <c r="F36" s="365">
        <v>376919.49</v>
      </c>
      <c r="G36" s="382"/>
      <c r="H36" s="365">
        <v>347122.33</v>
      </c>
      <c r="I36" s="365">
        <f>SUM(H36/F36*100)</f>
        <v>92.09455578961969</v>
      </c>
      <c r="J36" s="365"/>
    </row>
    <row r="37" spans="1:10" x14ac:dyDescent="0.25">
      <c r="A37" s="73"/>
      <c r="B37" s="73"/>
      <c r="C37" s="73"/>
      <c r="D37" s="73">
        <v>3113</v>
      </c>
      <c r="E37" s="131" t="s">
        <v>100</v>
      </c>
      <c r="F37" s="365"/>
      <c r="G37" s="382"/>
      <c r="H37" s="365"/>
      <c r="I37" s="365"/>
      <c r="J37" s="365"/>
    </row>
    <row r="38" spans="1:10" x14ac:dyDescent="0.25">
      <c r="A38" s="73"/>
      <c r="B38" s="73"/>
      <c r="C38" s="73"/>
      <c r="D38" s="73">
        <v>3114</v>
      </c>
      <c r="E38" s="131" t="s">
        <v>144</v>
      </c>
      <c r="F38" s="365"/>
      <c r="G38" s="382"/>
      <c r="H38" s="365"/>
      <c r="I38" s="365"/>
      <c r="J38" s="365"/>
    </row>
    <row r="39" spans="1:10" x14ac:dyDescent="0.25">
      <c r="A39" s="88"/>
      <c r="B39" s="88"/>
      <c r="C39" s="199">
        <v>312</v>
      </c>
      <c r="D39" s="88"/>
      <c r="E39" s="130" t="s">
        <v>101</v>
      </c>
      <c r="F39" s="362">
        <f>SUM(F40)</f>
        <v>14364.74</v>
      </c>
      <c r="G39" s="362">
        <v>31741</v>
      </c>
      <c r="H39" s="362">
        <f>SUM(H40)</f>
        <v>15908.9</v>
      </c>
      <c r="I39" s="362">
        <f>SUM(H39/F39*100)</f>
        <v>110.74965505814933</v>
      </c>
      <c r="J39" s="362">
        <f>H39/G39*100</f>
        <v>50.120979175199267</v>
      </c>
    </row>
    <row r="40" spans="1:10" x14ac:dyDescent="0.25">
      <c r="A40" s="73"/>
      <c r="B40" s="73"/>
      <c r="C40" s="73"/>
      <c r="D40" s="73">
        <v>3121</v>
      </c>
      <c r="E40" s="131" t="s">
        <v>101</v>
      </c>
      <c r="F40" s="365">
        <v>14364.74</v>
      </c>
      <c r="G40" s="382"/>
      <c r="H40" s="365">
        <v>15908.9</v>
      </c>
      <c r="I40" s="365">
        <f>SUM(H40/F40*100)</f>
        <v>110.74965505814933</v>
      </c>
      <c r="J40" s="365"/>
    </row>
    <row r="41" spans="1:10" x14ac:dyDescent="0.25">
      <c r="A41" s="88"/>
      <c r="B41" s="88"/>
      <c r="C41" s="199">
        <v>313</v>
      </c>
      <c r="D41" s="88"/>
      <c r="E41" s="130" t="s">
        <v>102</v>
      </c>
      <c r="F41" s="362">
        <f>SUM(F42:F43)</f>
        <v>62191.75</v>
      </c>
      <c r="G41" s="362">
        <v>119747</v>
      </c>
      <c r="H41" s="362">
        <f>SUM(H42:H43)</f>
        <v>57877.82</v>
      </c>
      <c r="I41" s="362">
        <f>SUM(H41/F41*100)</f>
        <v>93.06350118785852</v>
      </c>
      <c r="J41" s="362">
        <f>H41/G41*100</f>
        <v>48.333419626378948</v>
      </c>
    </row>
    <row r="42" spans="1:10" x14ac:dyDescent="0.25">
      <c r="A42" s="73"/>
      <c r="B42" s="73"/>
      <c r="C42" s="73"/>
      <c r="D42" s="73">
        <v>3132</v>
      </c>
      <c r="E42" s="131" t="s">
        <v>103</v>
      </c>
      <c r="F42" s="365">
        <v>62191.75</v>
      </c>
      <c r="G42" s="382"/>
      <c r="H42" s="365">
        <v>57877.82</v>
      </c>
      <c r="I42" s="365">
        <f>SUM(H42/F42*100)</f>
        <v>93.06350118785852</v>
      </c>
      <c r="J42" s="365"/>
    </row>
    <row r="43" spans="1:10" x14ac:dyDescent="0.25">
      <c r="A43" s="73"/>
      <c r="B43" s="73"/>
      <c r="C43" s="73"/>
      <c r="D43" s="73">
        <v>3133</v>
      </c>
      <c r="E43" s="131" t="s">
        <v>104</v>
      </c>
      <c r="F43" s="365"/>
      <c r="G43" s="382"/>
      <c r="H43" s="365"/>
      <c r="I43" s="365"/>
      <c r="J43" s="365"/>
    </row>
    <row r="44" spans="1:10" x14ac:dyDescent="0.25">
      <c r="A44" s="87"/>
      <c r="B44" s="87">
        <v>32</v>
      </c>
      <c r="C44" s="87"/>
      <c r="D44" s="87"/>
      <c r="E44" s="129" t="s">
        <v>11</v>
      </c>
      <c r="F44" s="363">
        <f>SUM(F45+F50+F57+F67)</f>
        <v>89233.53</v>
      </c>
      <c r="G44" s="363">
        <f>SUM(G45+G50+G57+G67)</f>
        <v>176413</v>
      </c>
      <c r="H44" s="363">
        <f>SUM(H45+H50+H57+H67)</f>
        <v>82971.81</v>
      </c>
      <c r="I44" s="363">
        <f t="shared" ref="I44:I55" si="10">SUM(H44/F44*100)</f>
        <v>92.982772283019628</v>
      </c>
      <c r="J44" s="363">
        <f>H44/G44*100</f>
        <v>47.032707340162005</v>
      </c>
    </row>
    <row r="45" spans="1:10" x14ac:dyDescent="0.25">
      <c r="A45" s="88"/>
      <c r="B45" s="88"/>
      <c r="C45" s="199">
        <v>321</v>
      </c>
      <c r="D45" s="88"/>
      <c r="E45" s="130" t="s">
        <v>105</v>
      </c>
      <c r="F45" s="362">
        <f>SUM(F46:F49)</f>
        <v>31536.87</v>
      </c>
      <c r="G45" s="362">
        <v>75480</v>
      </c>
      <c r="H45" s="362">
        <v>33323.589999999997</v>
      </c>
      <c r="I45" s="362">
        <f t="shared" si="10"/>
        <v>105.66549565635397</v>
      </c>
      <c r="J45" s="362">
        <f>H45/G45*100</f>
        <v>44.14890037095919</v>
      </c>
    </row>
    <row r="46" spans="1:10" x14ac:dyDescent="0.25">
      <c r="A46" s="73"/>
      <c r="B46" s="73"/>
      <c r="C46" s="73"/>
      <c r="D46" s="73">
        <v>3211</v>
      </c>
      <c r="E46" s="131" t="s">
        <v>106</v>
      </c>
      <c r="F46" s="365">
        <v>360</v>
      </c>
      <c r="G46" s="382"/>
      <c r="H46" s="365">
        <v>13725.6</v>
      </c>
      <c r="I46" s="365">
        <f t="shared" si="10"/>
        <v>3812.6666666666665</v>
      </c>
      <c r="J46" s="365"/>
    </row>
    <row r="47" spans="1:10" ht="26.25" x14ac:dyDescent="0.25">
      <c r="A47" s="73"/>
      <c r="B47" s="73"/>
      <c r="C47" s="73"/>
      <c r="D47" s="73">
        <v>3212</v>
      </c>
      <c r="E47" s="131" t="s">
        <v>164</v>
      </c>
      <c r="F47" s="365">
        <v>14901.87</v>
      </c>
      <c r="G47" s="382"/>
      <c r="H47" s="365">
        <v>19597.990000000002</v>
      </c>
      <c r="I47" s="365">
        <f t="shared" si="10"/>
        <v>131.51362882644929</v>
      </c>
      <c r="J47" s="365"/>
    </row>
    <row r="48" spans="1:10" x14ac:dyDescent="0.25">
      <c r="A48" s="73"/>
      <c r="B48" s="73"/>
      <c r="C48" s="73"/>
      <c r="D48" s="73">
        <v>3213</v>
      </c>
      <c r="E48" s="131" t="s">
        <v>107</v>
      </c>
      <c r="F48" s="365">
        <v>16219.8</v>
      </c>
      <c r="G48" s="382"/>
      <c r="H48" s="365"/>
      <c r="I48" s="365">
        <f t="shared" si="10"/>
        <v>0</v>
      </c>
      <c r="J48" s="365"/>
    </row>
    <row r="49" spans="1:10" x14ac:dyDescent="0.25">
      <c r="A49" s="73"/>
      <c r="B49" s="73"/>
      <c r="C49" s="73"/>
      <c r="D49" s="73">
        <v>3214</v>
      </c>
      <c r="E49" s="131" t="s">
        <v>108</v>
      </c>
      <c r="F49" s="365">
        <v>55.2</v>
      </c>
      <c r="G49" s="382"/>
      <c r="H49" s="365"/>
      <c r="I49" s="365">
        <f t="shared" si="10"/>
        <v>0</v>
      </c>
      <c r="J49" s="365"/>
    </row>
    <row r="50" spans="1:10" x14ac:dyDescent="0.25">
      <c r="A50" s="88"/>
      <c r="B50" s="88"/>
      <c r="C50" s="199">
        <v>322</v>
      </c>
      <c r="D50" s="88"/>
      <c r="E50" s="130" t="s">
        <v>109</v>
      </c>
      <c r="F50" s="362">
        <f>SUM(F51:F56)</f>
        <v>20385.740000000002</v>
      </c>
      <c r="G50" s="362">
        <v>43375</v>
      </c>
      <c r="H50" s="362">
        <f>SUM(H51:H56)</f>
        <v>22574.52</v>
      </c>
      <c r="I50" s="362">
        <f t="shared" si="10"/>
        <v>110.73681897247782</v>
      </c>
      <c r="J50" s="362">
        <f>H50/G50*100</f>
        <v>52.045002881844383</v>
      </c>
    </row>
    <row r="51" spans="1:10" x14ac:dyDescent="0.25">
      <c r="A51" s="73"/>
      <c r="B51" s="73"/>
      <c r="C51" s="73"/>
      <c r="D51" s="73">
        <v>3221</v>
      </c>
      <c r="E51" s="131" t="s">
        <v>110</v>
      </c>
      <c r="F51" s="365">
        <v>1718.77</v>
      </c>
      <c r="G51" s="382"/>
      <c r="H51" s="365">
        <v>1568.42</v>
      </c>
      <c r="I51" s="365">
        <f t="shared" si="10"/>
        <v>91.252465425856869</v>
      </c>
      <c r="J51" s="365"/>
    </row>
    <row r="52" spans="1:10" x14ac:dyDescent="0.25">
      <c r="A52" s="73"/>
      <c r="B52" s="73"/>
      <c r="C52" s="73"/>
      <c r="D52" s="73">
        <v>3222</v>
      </c>
      <c r="E52" s="131" t="s">
        <v>111</v>
      </c>
      <c r="F52" s="365">
        <v>12376.89</v>
      </c>
      <c r="G52" s="382"/>
      <c r="H52" s="365">
        <v>12562.49</v>
      </c>
      <c r="I52" s="365">
        <f t="shared" si="10"/>
        <v>101.49956895472125</v>
      </c>
      <c r="J52" s="365"/>
    </row>
    <row r="53" spans="1:10" x14ac:dyDescent="0.25">
      <c r="A53" s="73"/>
      <c r="B53" s="73"/>
      <c r="C53" s="73"/>
      <c r="D53" s="73">
        <v>3223</v>
      </c>
      <c r="E53" s="131" t="s">
        <v>112</v>
      </c>
      <c r="F53" s="365">
        <v>5382.79</v>
      </c>
      <c r="G53" s="382"/>
      <c r="H53" s="365">
        <v>5578.67</v>
      </c>
      <c r="I53" s="365">
        <f t="shared" si="10"/>
        <v>103.6390050512838</v>
      </c>
      <c r="J53" s="365"/>
    </row>
    <row r="54" spans="1:10" ht="26.25" x14ac:dyDescent="0.25">
      <c r="A54" s="73"/>
      <c r="B54" s="73"/>
      <c r="C54" s="73"/>
      <c r="D54" s="73">
        <v>3224</v>
      </c>
      <c r="E54" s="131" t="s">
        <v>113</v>
      </c>
      <c r="F54" s="365">
        <v>68.290000000000006</v>
      </c>
      <c r="G54" s="382"/>
      <c r="H54" s="365">
        <v>407.85</v>
      </c>
      <c r="I54" s="365">
        <f t="shared" si="10"/>
        <v>597.23239127251429</v>
      </c>
      <c r="J54" s="365"/>
    </row>
    <row r="55" spans="1:10" x14ac:dyDescent="0.25">
      <c r="A55" s="73"/>
      <c r="B55" s="73"/>
      <c r="C55" s="73"/>
      <c r="D55" s="73">
        <v>3225</v>
      </c>
      <c r="E55" s="131" t="s">
        <v>114</v>
      </c>
      <c r="F55" s="365">
        <v>839</v>
      </c>
      <c r="G55" s="382"/>
      <c r="H55" s="365">
        <v>2457.09</v>
      </c>
      <c r="I55" s="365">
        <f t="shared" si="10"/>
        <v>292.85935637663891</v>
      </c>
      <c r="J55" s="365"/>
    </row>
    <row r="56" spans="1:10" ht="26.25" x14ac:dyDescent="0.25">
      <c r="A56" s="73"/>
      <c r="B56" s="73"/>
      <c r="C56" s="73"/>
      <c r="D56" s="73">
        <v>3227</v>
      </c>
      <c r="E56" s="131" t="s">
        <v>115</v>
      </c>
      <c r="F56" s="365"/>
      <c r="G56" s="382"/>
      <c r="H56" s="365"/>
      <c r="I56" s="365"/>
      <c r="J56" s="365"/>
    </row>
    <row r="57" spans="1:10" x14ac:dyDescent="0.25">
      <c r="A57" s="88"/>
      <c r="B57" s="88"/>
      <c r="C57" s="199">
        <v>323</v>
      </c>
      <c r="D57" s="88"/>
      <c r="E57" s="130" t="s">
        <v>116</v>
      </c>
      <c r="F57" s="362">
        <f>SUM(F58:F66)</f>
        <v>35838.92</v>
      </c>
      <c r="G57" s="362">
        <v>54813</v>
      </c>
      <c r="H57" s="362">
        <f>SUM(H58:H66)</f>
        <v>25648.7</v>
      </c>
      <c r="I57" s="362">
        <f>SUM(H57/F57*100)</f>
        <v>71.566609708105048</v>
      </c>
      <c r="J57" s="362">
        <f>H57/G57*100</f>
        <v>46.793096528195868</v>
      </c>
    </row>
    <row r="58" spans="1:10" x14ac:dyDescent="0.25">
      <c r="A58" s="73"/>
      <c r="B58" s="73"/>
      <c r="C58" s="73"/>
      <c r="D58" s="73">
        <v>3231</v>
      </c>
      <c r="E58" s="131" t="s">
        <v>117</v>
      </c>
      <c r="F58" s="365">
        <v>24447.27</v>
      </c>
      <c r="G58" s="382"/>
      <c r="H58" s="365">
        <v>20440.62</v>
      </c>
      <c r="I58" s="365">
        <f>SUM(H58/F58*100)</f>
        <v>83.611053504133579</v>
      </c>
      <c r="J58" s="365"/>
    </row>
    <row r="59" spans="1:10" ht="26.25" x14ac:dyDescent="0.25">
      <c r="A59" s="73"/>
      <c r="B59" s="73"/>
      <c r="C59" s="73"/>
      <c r="D59" s="73">
        <v>3232</v>
      </c>
      <c r="E59" s="131" t="s">
        <v>118</v>
      </c>
      <c r="F59" s="365">
        <v>8192.5499999999993</v>
      </c>
      <c r="G59" s="382"/>
      <c r="H59" s="365"/>
      <c r="I59" s="365">
        <f>SUM(H59/F59*100)</f>
        <v>0</v>
      </c>
      <c r="J59" s="365"/>
    </row>
    <row r="60" spans="1:10" x14ac:dyDescent="0.25">
      <c r="A60" s="73"/>
      <c r="B60" s="73"/>
      <c r="C60" s="73"/>
      <c r="D60" s="73">
        <v>3233</v>
      </c>
      <c r="E60" s="131" t="s">
        <v>119</v>
      </c>
      <c r="F60" s="365"/>
      <c r="G60" s="382"/>
      <c r="H60" s="365"/>
      <c r="I60" s="365"/>
      <c r="J60" s="365"/>
    </row>
    <row r="61" spans="1:10" x14ac:dyDescent="0.25">
      <c r="A61" s="73"/>
      <c r="B61" s="73"/>
      <c r="C61" s="73"/>
      <c r="D61" s="73">
        <v>3234</v>
      </c>
      <c r="E61" s="131" t="s">
        <v>120</v>
      </c>
      <c r="F61" s="365">
        <v>524.14</v>
      </c>
      <c r="G61" s="382"/>
      <c r="H61" s="365">
        <v>861.79</v>
      </c>
      <c r="I61" s="365">
        <f>SUM(H61/F61*100)</f>
        <v>164.41981150074406</v>
      </c>
      <c r="J61" s="365"/>
    </row>
    <row r="62" spans="1:10" x14ac:dyDescent="0.25">
      <c r="A62" s="73"/>
      <c r="B62" s="73"/>
      <c r="C62" s="73"/>
      <c r="D62" s="73">
        <v>3235</v>
      </c>
      <c r="E62" s="131" t="s">
        <v>121</v>
      </c>
      <c r="F62" s="365"/>
      <c r="G62" s="382"/>
      <c r="H62" s="365"/>
      <c r="I62" s="365"/>
      <c r="J62" s="365"/>
    </row>
    <row r="63" spans="1:10" x14ac:dyDescent="0.25">
      <c r="A63" s="73"/>
      <c r="B63" s="73"/>
      <c r="C63" s="73"/>
      <c r="D63" s="73">
        <v>3236</v>
      </c>
      <c r="E63" s="131" t="s">
        <v>122</v>
      </c>
      <c r="F63" s="365"/>
      <c r="G63" s="382"/>
      <c r="H63" s="365">
        <v>700</v>
      </c>
      <c r="I63" s="365"/>
      <c r="J63" s="365"/>
    </row>
    <row r="64" spans="1:10" x14ac:dyDescent="0.25">
      <c r="A64" s="73"/>
      <c r="B64" s="73"/>
      <c r="C64" s="73"/>
      <c r="D64" s="73">
        <v>3237</v>
      </c>
      <c r="E64" s="131" t="s">
        <v>123</v>
      </c>
      <c r="F64" s="365">
        <v>62.5</v>
      </c>
      <c r="G64" s="382"/>
      <c r="H64" s="365">
        <v>1467</v>
      </c>
      <c r="I64" s="365">
        <f>SUM(H64/F64*100)</f>
        <v>2347.2000000000003</v>
      </c>
      <c r="J64" s="365"/>
    </row>
    <row r="65" spans="1:10" x14ac:dyDescent="0.25">
      <c r="A65" s="73"/>
      <c r="B65" s="73"/>
      <c r="C65" s="73"/>
      <c r="D65" s="73">
        <v>3238</v>
      </c>
      <c r="E65" s="131" t="s">
        <v>124</v>
      </c>
      <c r="F65" s="365">
        <v>667.2</v>
      </c>
      <c r="G65" s="382"/>
      <c r="H65" s="365">
        <v>1381.29</v>
      </c>
      <c r="I65" s="365">
        <f>SUM(H65/F65*100)</f>
        <v>207.02787769784172</v>
      </c>
      <c r="J65" s="365"/>
    </row>
    <row r="66" spans="1:10" x14ac:dyDescent="0.25">
      <c r="A66" s="73"/>
      <c r="B66" s="73"/>
      <c r="C66" s="73"/>
      <c r="D66" s="73">
        <v>3239</v>
      </c>
      <c r="E66" s="131" t="s">
        <v>125</v>
      </c>
      <c r="F66" s="365">
        <v>1945.26</v>
      </c>
      <c r="G66" s="382"/>
      <c r="H66" s="365">
        <v>798</v>
      </c>
      <c r="I66" s="365">
        <f>SUM(H66/F66*100)</f>
        <v>41.022793868171867</v>
      </c>
      <c r="J66" s="365"/>
    </row>
    <row r="67" spans="1:10" ht="26.25" x14ac:dyDescent="0.25">
      <c r="A67" s="88"/>
      <c r="B67" s="88"/>
      <c r="C67" s="199">
        <v>329</v>
      </c>
      <c r="D67" s="88"/>
      <c r="E67" s="130" t="s">
        <v>126</v>
      </c>
      <c r="F67" s="362">
        <f>SUM(F68:F74)</f>
        <v>1472</v>
      </c>
      <c r="G67" s="362">
        <v>2745</v>
      </c>
      <c r="H67" s="362">
        <f>SUM(H68:H74)</f>
        <v>1425</v>
      </c>
      <c r="I67" s="362">
        <f>SUM(H67/F67*100)</f>
        <v>96.807065217391312</v>
      </c>
      <c r="J67" s="362">
        <f>H67/G67*100</f>
        <v>51.912568306010932</v>
      </c>
    </row>
    <row r="68" spans="1:10" ht="26.25" x14ac:dyDescent="0.25">
      <c r="A68" s="73"/>
      <c r="B68" s="73"/>
      <c r="C68" s="73"/>
      <c r="D68" s="73">
        <v>3291</v>
      </c>
      <c r="E68" s="131" t="s">
        <v>127</v>
      </c>
      <c r="F68" s="365"/>
      <c r="G68" s="382"/>
      <c r="H68" s="365"/>
      <c r="I68" s="365"/>
      <c r="J68" s="365"/>
    </row>
    <row r="69" spans="1:10" x14ac:dyDescent="0.25">
      <c r="A69" s="73"/>
      <c r="B69" s="73"/>
      <c r="C69" s="73"/>
      <c r="D69" s="73">
        <v>3292</v>
      </c>
      <c r="E69" s="131" t="s">
        <v>128</v>
      </c>
      <c r="F69" s="365"/>
      <c r="G69" s="382"/>
      <c r="H69" s="365"/>
      <c r="I69" s="365"/>
      <c r="J69" s="365"/>
    </row>
    <row r="70" spans="1:10" x14ac:dyDescent="0.25">
      <c r="A70" s="73"/>
      <c r="B70" s="73"/>
      <c r="C70" s="73"/>
      <c r="D70" s="73">
        <v>3293</v>
      </c>
      <c r="E70" s="131" t="s">
        <v>129</v>
      </c>
      <c r="F70" s="365"/>
      <c r="G70" s="382"/>
      <c r="H70" s="365"/>
      <c r="I70" s="365"/>
      <c r="J70" s="365"/>
    </row>
    <row r="71" spans="1:10" x14ac:dyDescent="0.25">
      <c r="A71" s="73"/>
      <c r="B71" s="73"/>
      <c r="C71" s="73"/>
      <c r="D71" s="73">
        <v>3294</v>
      </c>
      <c r="E71" s="131" t="s">
        <v>130</v>
      </c>
      <c r="F71" s="365">
        <v>150</v>
      </c>
      <c r="G71" s="382"/>
      <c r="H71" s="365">
        <v>165</v>
      </c>
      <c r="I71" s="365">
        <f>SUM(H71/F71*100)</f>
        <v>110.00000000000001</v>
      </c>
      <c r="J71" s="365"/>
    </row>
    <row r="72" spans="1:10" x14ac:dyDescent="0.25">
      <c r="A72" s="73"/>
      <c r="B72" s="73"/>
      <c r="C72" s="73"/>
      <c r="D72" s="73">
        <v>3295</v>
      </c>
      <c r="E72" s="131" t="s">
        <v>131</v>
      </c>
      <c r="F72" s="365">
        <v>1322</v>
      </c>
      <c r="G72" s="382"/>
      <c r="H72" s="365">
        <v>1260</v>
      </c>
      <c r="I72" s="365">
        <f>SUM(H72/F72*100)</f>
        <v>95.310136157337368</v>
      </c>
      <c r="J72" s="365"/>
    </row>
    <row r="73" spans="1:10" x14ac:dyDescent="0.25">
      <c r="A73" s="73"/>
      <c r="B73" s="73"/>
      <c r="C73" s="73"/>
      <c r="D73" s="73">
        <v>3296</v>
      </c>
      <c r="E73" s="131" t="s">
        <v>132</v>
      </c>
      <c r="F73" s="365"/>
      <c r="G73" s="382"/>
      <c r="H73" s="365"/>
      <c r="I73" s="365"/>
      <c r="J73" s="365"/>
    </row>
    <row r="74" spans="1:10" ht="26.25" x14ac:dyDescent="0.25">
      <c r="A74" s="73"/>
      <c r="B74" s="73"/>
      <c r="C74" s="73"/>
      <c r="D74" s="73">
        <v>3299</v>
      </c>
      <c r="E74" s="131" t="s">
        <v>126</v>
      </c>
      <c r="F74" s="365"/>
      <c r="G74" s="382"/>
      <c r="H74" s="365"/>
      <c r="I74" s="365"/>
      <c r="J74" s="365"/>
    </row>
    <row r="75" spans="1:10" x14ac:dyDescent="0.25">
      <c r="A75" s="87"/>
      <c r="B75" s="87">
        <v>34</v>
      </c>
      <c r="C75" s="87"/>
      <c r="D75" s="87"/>
      <c r="E75" s="129" t="s">
        <v>30</v>
      </c>
      <c r="F75" s="363">
        <f>SUM(F76)</f>
        <v>353.9</v>
      </c>
      <c r="G75" s="363">
        <f t="shared" ref="G75" si="11">SUM(G76)</f>
        <v>200</v>
      </c>
      <c r="H75" s="363">
        <f>SUM(H76)</f>
        <v>8.3000000000000007</v>
      </c>
      <c r="I75" s="363">
        <f>SUM(H75/F75*100)</f>
        <v>2.3452952811528682</v>
      </c>
      <c r="J75" s="363">
        <f>H75/G75*100</f>
        <v>4.1500000000000004</v>
      </c>
    </row>
    <row r="76" spans="1:10" x14ac:dyDescent="0.25">
      <c r="A76" s="88"/>
      <c r="B76" s="88"/>
      <c r="C76" s="199">
        <v>343</v>
      </c>
      <c r="D76" s="88"/>
      <c r="E76" s="130" t="s">
        <v>141</v>
      </c>
      <c r="F76" s="362">
        <f>SUM(F77:F77)</f>
        <v>353.9</v>
      </c>
      <c r="G76" s="362">
        <v>200</v>
      </c>
      <c r="H76" s="362">
        <f>SUM(H77:H77)</f>
        <v>8.3000000000000007</v>
      </c>
      <c r="I76" s="362">
        <f>SUM(H76/F76*100)</f>
        <v>2.3452952811528682</v>
      </c>
      <c r="J76" s="362">
        <f>H76/G76*100</f>
        <v>4.1500000000000004</v>
      </c>
    </row>
    <row r="77" spans="1:10" ht="26.25" x14ac:dyDescent="0.25">
      <c r="A77" s="73"/>
      <c r="B77" s="73"/>
      <c r="C77" s="73"/>
      <c r="D77" s="73">
        <v>3431</v>
      </c>
      <c r="E77" s="131" t="s">
        <v>133</v>
      </c>
      <c r="F77" s="365">
        <v>353.9</v>
      </c>
      <c r="G77" s="382"/>
      <c r="H77" s="365">
        <v>8.3000000000000007</v>
      </c>
      <c r="I77" s="365">
        <f>SUM(H77/F77*100)</f>
        <v>2.3452952811528682</v>
      </c>
      <c r="J77" s="365"/>
    </row>
    <row r="78" spans="1:10" ht="39" x14ac:dyDescent="0.25">
      <c r="A78" s="87"/>
      <c r="B78" s="87">
        <v>37</v>
      </c>
      <c r="C78" s="87"/>
      <c r="D78" s="87"/>
      <c r="E78" s="129" t="s">
        <v>29</v>
      </c>
      <c r="F78" s="363">
        <f>SUM(F79)</f>
        <v>0</v>
      </c>
      <c r="G78" s="363">
        <f t="shared" ref="G78" si="12">SUM(G79)</f>
        <v>10500</v>
      </c>
      <c r="H78" s="363">
        <f>SUM(H79)</f>
        <v>0</v>
      </c>
      <c r="I78" s="363"/>
      <c r="J78" s="363">
        <f>H78/G78*100</f>
        <v>0</v>
      </c>
    </row>
    <row r="79" spans="1:10" ht="26.25" x14ac:dyDescent="0.25">
      <c r="A79" s="88"/>
      <c r="B79" s="88"/>
      <c r="C79" s="199">
        <v>372</v>
      </c>
      <c r="D79" s="88"/>
      <c r="E79" s="130" t="s">
        <v>143</v>
      </c>
      <c r="F79" s="362">
        <f>SUM(F80:F81)</f>
        <v>0</v>
      </c>
      <c r="G79" s="362">
        <v>10500</v>
      </c>
      <c r="H79" s="362">
        <f>SUM(H80:H81)</f>
        <v>0</v>
      </c>
      <c r="I79" s="362"/>
      <c r="J79" s="362">
        <f>H79/G79*100</f>
        <v>0</v>
      </c>
    </row>
    <row r="80" spans="1:10" ht="26.25" x14ac:dyDescent="0.25">
      <c r="A80" s="89"/>
      <c r="B80" s="89"/>
      <c r="C80" s="89"/>
      <c r="D80" s="89">
        <v>3721</v>
      </c>
      <c r="E80" s="154" t="s">
        <v>175</v>
      </c>
      <c r="F80" s="365"/>
      <c r="G80" s="365"/>
      <c r="H80" s="365"/>
      <c r="I80" s="365"/>
      <c r="J80" s="365"/>
    </row>
    <row r="81" spans="1:10" ht="26.25" x14ac:dyDescent="0.25">
      <c r="A81" s="73"/>
      <c r="B81" s="73"/>
      <c r="C81" s="73"/>
      <c r="D81" s="73">
        <v>3722</v>
      </c>
      <c r="E81" s="154" t="s">
        <v>142</v>
      </c>
      <c r="F81" s="365"/>
      <c r="G81" s="365"/>
      <c r="H81" s="365"/>
      <c r="I81" s="365"/>
      <c r="J81" s="365"/>
    </row>
    <row r="82" spans="1:10" x14ac:dyDescent="0.25">
      <c r="A82" s="87"/>
      <c r="B82" s="87">
        <v>38</v>
      </c>
      <c r="C82" s="87"/>
      <c r="D82" s="87"/>
      <c r="E82" s="129" t="s">
        <v>31</v>
      </c>
      <c r="F82" s="363">
        <f>SUM(F83)</f>
        <v>180</v>
      </c>
      <c r="G82" s="363">
        <f t="shared" ref="G82" si="13">SUM(G83)</f>
        <v>194</v>
      </c>
      <c r="H82" s="363">
        <f>SUM(H83)</f>
        <v>193.5</v>
      </c>
      <c r="I82" s="363">
        <f>SUM(H82/F82*100)</f>
        <v>107.5</v>
      </c>
      <c r="J82" s="363">
        <f>H82/G82*100</f>
        <v>99.742268041237111</v>
      </c>
    </row>
    <row r="83" spans="1:10" x14ac:dyDescent="0.25">
      <c r="A83" s="88"/>
      <c r="B83" s="88"/>
      <c r="C83" s="199">
        <v>381</v>
      </c>
      <c r="D83" s="88"/>
      <c r="E83" s="130" t="s">
        <v>95</v>
      </c>
      <c r="F83" s="362">
        <f>SUM(F84:F85)</f>
        <v>180</v>
      </c>
      <c r="G83" s="362">
        <v>194</v>
      </c>
      <c r="H83" s="362">
        <f>SUM(H84:H85)</f>
        <v>193.5</v>
      </c>
      <c r="I83" s="362">
        <f>SUM(H83/F83*100)</f>
        <v>107.5</v>
      </c>
      <c r="J83" s="362">
        <f>H83/G83*100</f>
        <v>99.742268041237111</v>
      </c>
    </row>
    <row r="84" spans="1:10" x14ac:dyDescent="0.25">
      <c r="A84" s="89"/>
      <c r="B84" s="89"/>
      <c r="C84" s="89"/>
      <c r="D84" s="89">
        <v>3811</v>
      </c>
      <c r="E84" s="154" t="s">
        <v>172</v>
      </c>
      <c r="F84" s="365">
        <v>180</v>
      </c>
      <c r="G84" s="365"/>
      <c r="H84" s="365">
        <v>193.5</v>
      </c>
      <c r="I84" s="365">
        <f>SUM(H84/F84*100)</f>
        <v>107.5</v>
      </c>
      <c r="J84" s="365"/>
    </row>
    <row r="85" spans="1:10" x14ac:dyDescent="0.25">
      <c r="A85" s="73"/>
      <c r="B85" s="73"/>
      <c r="C85" s="73"/>
      <c r="D85" s="73">
        <v>3812</v>
      </c>
      <c r="E85" s="131" t="s">
        <v>135</v>
      </c>
      <c r="F85" s="365"/>
      <c r="G85" s="382"/>
      <c r="H85" s="365"/>
      <c r="I85" s="365"/>
      <c r="J85" s="365"/>
    </row>
    <row r="86" spans="1:10" ht="26.25" x14ac:dyDescent="0.25">
      <c r="A86" s="245">
        <v>4</v>
      </c>
      <c r="B86" s="245"/>
      <c r="C86" s="245"/>
      <c r="D86" s="245"/>
      <c r="E86" s="246" t="s">
        <v>6</v>
      </c>
      <c r="F86" s="383">
        <f t="shared" ref="F86:H87" si="14">SUM(F87)</f>
        <v>0</v>
      </c>
      <c r="G86" s="383">
        <f t="shared" si="14"/>
        <v>8000</v>
      </c>
      <c r="H86" s="383">
        <f t="shared" si="14"/>
        <v>0</v>
      </c>
      <c r="I86" s="383"/>
      <c r="J86" s="383">
        <f>H86/G86*100</f>
        <v>0</v>
      </c>
    </row>
    <row r="87" spans="1:10" ht="26.25" x14ac:dyDescent="0.25">
      <c r="A87" s="87"/>
      <c r="B87" s="87">
        <v>42</v>
      </c>
      <c r="C87" s="87"/>
      <c r="D87" s="87"/>
      <c r="E87" s="129" t="s">
        <v>15</v>
      </c>
      <c r="F87" s="363">
        <f t="shared" si="14"/>
        <v>0</v>
      </c>
      <c r="G87" s="363">
        <f t="shared" si="14"/>
        <v>8000</v>
      </c>
      <c r="H87" s="363">
        <f t="shared" si="14"/>
        <v>0</v>
      </c>
      <c r="I87" s="363"/>
      <c r="J87" s="363">
        <f>H87/G87*100</f>
        <v>0</v>
      </c>
    </row>
    <row r="88" spans="1:10" ht="26.25" x14ac:dyDescent="0.25">
      <c r="A88" s="88"/>
      <c r="B88" s="88"/>
      <c r="C88" s="199">
        <v>424</v>
      </c>
      <c r="D88" s="88"/>
      <c r="E88" s="130" t="s">
        <v>136</v>
      </c>
      <c r="F88" s="365">
        <f>SUM(F89)</f>
        <v>0</v>
      </c>
      <c r="G88" s="362">
        <v>8000</v>
      </c>
      <c r="H88" s="365">
        <f>SUM(H89)</f>
        <v>0</v>
      </c>
      <c r="I88" s="362"/>
      <c r="J88" s="362">
        <f>H88/G88*100</f>
        <v>0</v>
      </c>
    </row>
    <row r="89" spans="1:10" x14ac:dyDescent="0.25">
      <c r="A89" s="73"/>
      <c r="B89" s="73"/>
      <c r="C89" s="73"/>
      <c r="D89" s="73">
        <v>4241</v>
      </c>
      <c r="E89" s="132" t="s">
        <v>137</v>
      </c>
      <c r="F89" s="365"/>
      <c r="G89" s="362"/>
      <c r="H89" s="365"/>
      <c r="I89" s="365"/>
      <c r="J89" s="365"/>
    </row>
  </sheetData>
  <mergeCells count="3">
    <mergeCell ref="A2:G2"/>
    <mergeCell ref="A4:G4"/>
    <mergeCell ref="A6:G6"/>
  </mergeCells>
  <pageMargins left="0.7" right="0.7" top="0.75" bottom="0.75" header="0.3" footer="0.3"/>
  <pageSetup paperSize="9" scale="7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8"/>
  <sheetViews>
    <sheetView topLeftCell="A4" zoomScale="98" zoomScaleNormal="98" workbookViewId="0">
      <selection activeCell="D13" sqref="D13"/>
    </sheetView>
  </sheetViews>
  <sheetFormatPr defaultRowHeight="15" x14ac:dyDescent="0.25"/>
  <cols>
    <col min="1" max="4" width="25.28515625" customWidth="1"/>
    <col min="5" max="5" width="15.28515625" customWidth="1"/>
    <col min="6" max="6" width="14.140625" customWidth="1"/>
  </cols>
  <sheetData>
    <row r="1" spans="1:11" ht="18" x14ac:dyDescent="0.25">
      <c r="A1" s="4"/>
      <c r="B1" s="5"/>
      <c r="C1" s="4"/>
      <c r="D1" s="5"/>
      <c r="E1" s="5"/>
      <c r="F1" s="5"/>
    </row>
    <row r="2" spans="1:11" ht="15.75" customHeight="1" x14ac:dyDescent="0.25">
      <c r="A2" s="410" t="s">
        <v>81</v>
      </c>
      <c r="B2" s="410"/>
      <c r="C2" s="410"/>
      <c r="D2" s="410"/>
      <c r="E2" s="410"/>
      <c r="F2" s="32"/>
    </row>
    <row r="3" spans="1:11" ht="18" x14ac:dyDescent="0.25">
      <c r="A3" s="4"/>
      <c r="B3" s="203"/>
      <c r="C3" s="205"/>
      <c r="D3" s="203"/>
      <c r="E3" s="5"/>
      <c r="F3" s="5"/>
    </row>
    <row r="4" spans="1:11" ht="25.5" x14ac:dyDescent="0.25">
      <c r="A4" s="259" t="s">
        <v>22</v>
      </c>
      <c r="B4" s="259" t="s">
        <v>186</v>
      </c>
      <c r="C4" s="259" t="s">
        <v>211</v>
      </c>
      <c r="D4" s="259" t="s">
        <v>198</v>
      </c>
      <c r="E4" s="259" t="s">
        <v>219</v>
      </c>
      <c r="F4" s="259" t="s">
        <v>220</v>
      </c>
    </row>
    <row r="5" spans="1:11" s="57" customFormat="1" x14ac:dyDescent="0.25">
      <c r="A5" s="50">
        <v>1</v>
      </c>
      <c r="B5" s="50">
        <v>2</v>
      </c>
      <c r="C5" s="50">
        <v>3</v>
      </c>
      <c r="D5" s="50">
        <v>4</v>
      </c>
      <c r="E5" s="50">
        <v>5</v>
      </c>
      <c r="F5" s="50">
        <v>6</v>
      </c>
    </row>
    <row r="6" spans="1:11" x14ac:dyDescent="0.25">
      <c r="A6" s="384" t="s">
        <v>0</v>
      </c>
      <c r="B6" s="385">
        <f>SUM(B7+B9+B11+B14+B18)</f>
        <v>484770.43</v>
      </c>
      <c r="C6" s="386">
        <f>SUM(C7+C9+C11+C14+C18)</f>
        <v>1118382</v>
      </c>
      <c r="D6" s="385">
        <f>SUM(D7+D9+D11+D14+D18)</f>
        <v>506134.63000000006</v>
      </c>
      <c r="E6" s="351">
        <f t="shared" ref="E6:E11" si="0">SUM(D6/B6*100)</f>
        <v>104.40707573685964</v>
      </c>
      <c r="F6" s="351">
        <f t="shared" ref="F6:F17" si="1">(D6/C6*100)</f>
        <v>45.255970679070309</v>
      </c>
    </row>
    <row r="7" spans="1:11" x14ac:dyDescent="0.25">
      <c r="A7" s="387" t="s">
        <v>24</v>
      </c>
      <c r="B7" s="358">
        <f>SUM(B8)</f>
        <v>15817</v>
      </c>
      <c r="C7" s="358">
        <f>SUM(C8)</f>
        <v>43877</v>
      </c>
      <c r="D7" s="358">
        <f>SUM(D8)</f>
        <v>17589.09</v>
      </c>
      <c r="E7" s="388">
        <f t="shared" si="0"/>
        <v>111.20370487450214</v>
      </c>
      <c r="F7" s="388">
        <f t="shared" si="1"/>
        <v>40.087266677302459</v>
      </c>
    </row>
    <row r="8" spans="1:11" x14ac:dyDescent="0.25">
      <c r="A8" s="389" t="s">
        <v>25</v>
      </c>
      <c r="B8" s="343">
        <v>15817</v>
      </c>
      <c r="C8" s="343">
        <v>43877</v>
      </c>
      <c r="D8" s="343">
        <v>17589.09</v>
      </c>
      <c r="E8" s="344">
        <f t="shared" si="0"/>
        <v>111.20370487450214</v>
      </c>
      <c r="F8" s="344">
        <f t="shared" si="1"/>
        <v>40.087266677302459</v>
      </c>
    </row>
    <row r="9" spans="1:11" x14ac:dyDescent="0.25">
      <c r="A9" s="387" t="s">
        <v>26</v>
      </c>
      <c r="B9" s="358">
        <f>SUM(B10)</f>
        <v>1230</v>
      </c>
      <c r="C9" s="358">
        <f>SUM(C10)</f>
        <v>966</v>
      </c>
      <c r="D9" s="358">
        <f>SUM(D10)</f>
        <v>415</v>
      </c>
      <c r="E9" s="388">
        <f t="shared" si="0"/>
        <v>33.739837398373986</v>
      </c>
      <c r="F9" s="388">
        <f t="shared" si="1"/>
        <v>42.960662525879918</v>
      </c>
    </row>
    <row r="10" spans="1:11" x14ac:dyDescent="0.25">
      <c r="A10" s="390" t="s">
        <v>35</v>
      </c>
      <c r="B10" s="343">
        <v>1230</v>
      </c>
      <c r="C10" s="343">
        <v>966</v>
      </c>
      <c r="D10" s="343">
        <v>415</v>
      </c>
      <c r="E10" s="344">
        <f t="shared" si="0"/>
        <v>33.739837398373986</v>
      </c>
      <c r="F10" s="344">
        <f t="shared" si="1"/>
        <v>42.960662525879918</v>
      </c>
    </row>
    <row r="11" spans="1:11" ht="25.5" x14ac:dyDescent="0.25">
      <c r="A11" s="391" t="s">
        <v>23</v>
      </c>
      <c r="B11" s="358">
        <f>SUM(B12:B13)</f>
        <v>39901</v>
      </c>
      <c r="C11" s="358">
        <f>SUM(C12:C13)</f>
        <v>65400</v>
      </c>
      <c r="D11" s="358">
        <f>SUM(D12:D13)</f>
        <v>31970.05</v>
      </c>
      <c r="E11" s="388">
        <f t="shared" si="0"/>
        <v>80.123430490463903</v>
      </c>
      <c r="F11" s="388">
        <f t="shared" si="1"/>
        <v>48.883868501529051</v>
      </c>
    </row>
    <row r="12" spans="1:11" ht="38.25" x14ac:dyDescent="0.25">
      <c r="A12" s="392" t="s">
        <v>75</v>
      </c>
      <c r="B12" s="343"/>
      <c r="C12" s="343">
        <v>200</v>
      </c>
      <c r="D12" s="343">
        <v>190.39</v>
      </c>
      <c r="E12" s="344"/>
      <c r="F12" s="344">
        <f t="shared" si="1"/>
        <v>95.194999999999993</v>
      </c>
    </row>
    <row r="13" spans="1:11" x14ac:dyDescent="0.25">
      <c r="A13" s="392" t="s">
        <v>210</v>
      </c>
      <c r="B13" s="343">
        <v>39901</v>
      </c>
      <c r="C13" s="343">
        <v>65200</v>
      </c>
      <c r="D13" s="343">
        <v>31779.66</v>
      </c>
      <c r="E13" s="344">
        <f>SUM(D13/B13*100)</f>
        <v>79.646274529460413</v>
      </c>
      <c r="F13" s="344">
        <f t="shared" si="1"/>
        <v>48.741809815950923</v>
      </c>
    </row>
    <row r="14" spans="1:11" x14ac:dyDescent="0.25">
      <c r="A14" s="393" t="s">
        <v>37</v>
      </c>
      <c r="B14" s="358">
        <f>SUM(B15:B17)</f>
        <v>427822.43</v>
      </c>
      <c r="C14" s="358">
        <f>SUM(C15:C17)</f>
        <v>1008139</v>
      </c>
      <c r="D14" s="358">
        <f>SUM(D15:D17)</f>
        <v>456160.49000000005</v>
      </c>
      <c r="E14" s="388">
        <f>SUM(D14/B14*100)</f>
        <v>106.62379015518191</v>
      </c>
      <c r="F14" s="388">
        <f t="shared" si="1"/>
        <v>45.247777340227891</v>
      </c>
      <c r="K14" s="55"/>
    </row>
    <row r="15" spans="1:11" x14ac:dyDescent="0.25">
      <c r="A15" s="392" t="s">
        <v>38</v>
      </c>
      <c r="B15" s="343">
        <v>13243</v>
      </c>
      <c r="C15" s="343">
        <v>27506</v>
      </c>
      <c r="D15" s="343">
        <v>14216.14</v>
      </c>
      <c r="E15" s="344">
        <f>SUM(D15/B15*100)</f>
        <v>107.34833496941781</v>
      </c>
      <c r="F15" s="344">
        <f t="shared" si="1"/>
        <v>51.683778084781494</v>
      </c>
    </row>
    <row r="16" spans="1:11" ht="25.5" x14ac:dyDescent="0.25">
      <c r="A16" s="392" t="s">
        <v>203</v>
      </c>
      <c r="B16" s="343">
        <v>394835.43</v>
      </c>
      <c r="C16" s="343">
        <v>950633</v>
      </c>
      <c r="D16" s="343">
        <v>423005.15</v>
      </c>
      <c r="E16" s="344">
        <f>SUM(D16/B16*100)</f>
        <v>107.1345471707035</v>
      </c>
      <c r="F16" s="344">
        <f t="shared" si="1"/>
        <v>44.497208701991205</v>
      </c>
      <c r="H16" s="57"/>
    </row>
    <row r="17" spans="1:13" ht="38.25" x14ac:dyDescent="0.25">
      <c r="A17" s="392" t="s">
        <v>202</v>
      </c>
      <c r="B17" s="343">
        <v>19744</v>
      </c>
      <c r="C17" s="343">
        <v>30000</v>
      </c>
      <c r="D17" s="343">
        <v>18939.2</v>
      </c>
      <c r="E17" s="344">
        <f>SUM(D17/B17*100)</f>
        <v>95.923824959481365</v>
      </c>
      <c r="F17" s="344">
        <f t="shared" si="1"/>
        <v>63.13066666666667</v>
      </c>
      <c r="H17" s="57"/>
    </row>
    <row r="18" spans="1:13" x14ac:dyDescent="0.25">
      <c r="A18" s="393" t="s">
        <v>76</v>
      </c>
      <c r="B18" s="358">
        <f>SUM(B19)</f>
        <v>0</v>
      </c>
      <c r="C18" s="358">
        <f>SUM(C19)</f>
        <v>0</v>
      </c>
      <c r="D18" s="358">
        <f>SUM(D19)</f>
        <v>0</v>
      </c>
      <c r="E18" s="388"/>
      <c r="F18" s="388"/>
      <c r="J18" s="57"/>
    </row>
    <row r="19" spans="1:13" ht="25.5" x14ac:dyDescent="0.25">
      <c r="A19" s="392" t="s">
        <v>77</v>
      </c>
      <c r="B19" s="343"/>
      <c r="C19" s="343"/>
      <c r="D19" s="343"/>
      <c r="E19" s="344"/>
      <c r="F19" s="344"/>
    </row>
    <row r="20" spans="1:13" x14ac:dyDescent="0.25">
      <c r="A20" s="394"/>
      <c r="B20" s="395"/>
      <c r="C20" s="395"/>
      <c r="D20" s="395"/>
      <c r="E20" s="396"/>
      <c r="F20" s="396"/>
    </row>
    <row r="21" spans="1:13" ht="15.75" customHeight="1" x14ac:dyDescent="0.25">
      <c r="A21" s="426" t="s">
        <v>82</v>
      </c>
      <c r="B21" s="426"/>
      <c r="C21" s="426"/>
      <c r="D21" s="426"/>
      <c r="E21" s="426"/>
      <c r="F21" s="397"/>
    </row>
    <row r="22" spans="1:13" ht="18" x14ac:dyDescent="0.25">
      <c r="A22" s="398"/>
      <c r="B22" s="399"/>
      <c r="C22" s="400"/>
      <c r="D22" s="399"/>
      <c r="E22" s="401"/>
      <c r="F22" s="401"/>
    </row>
    <row r="23" spans="1:13" ht="25.5" x14ac:dyDescent="0.25">
      <c r="A23" s="351" t="s">
        <v>22</v>
      </c>
      <c r="B23" s="351" t="s">
        <v>189</v>
      </c>
      <c r="C23" s="351" t="s">
        <v>216</v>
      </c>
      <c r="D23" s="351" t="s">
        <v>200</v>
      </c>
      <c r="E23" s="351" t="s">
        <v>221</v>
      </c>
      <c r="F23" s="351" t="s">
        <v>222</v>
      </c>
    </row>
    <row r="24" spans="1:13" x14ac:dyDescent="0.25">
      <c r="A24" s="344">
        <v>1</v>
      </c>
      <c r="B24" s="344">
        <v>2</v>
      </c>
      <c r="C24" s="344">
        <v>3</v>
      </c>
      <c r="D24" s="344">
        <v>4</v>
      </c>
      <c r="E24" s="344">
        <v>5</v>
      </c>
      <c r="F24" s="344">
        <v>6</v>
      </c>
    </row>
    <row r="25" spans="1:13" s="57" customFormat="1" x14ac:dyDescent="0.25">
      <c r="A25" s="384" t="s">
        <v>1</v>
      </c>
      <c r="B25" s="386">
        <f>SUM(B26+B28+B30+B33+B37)</f>
        <v>543243.40999999992</v>
      </c>
      <c r="C25" s="386">
        <f>SUM(C26+C28+C30+C33+C37)</f>
        <v>1069340</v>
      </c>
      <c r="D25" s="386">
        <f>SUM(D26+D28+D30+D33+D37)</f>
        <v>504082.66000000003</v>
      </c>
      <c r="E25" s="351">
        <f t="shared" ref="E25:E30" si="2">SUM(D25/B25*100)</f>
        <v>92.791306939185901</v>
      </c>
      <c r="F25" s="351">
        <f t="shared" ref="F25:F36" si="3">(D25/C25*100)</f>
        <v>47.139605738118846</v>
      </c>
    </row>
    <row r="26" spans="1:13" ht="15.75" customHeight="1" x14ac:dyDescent="0.25">
      <c r="A26" s="387" t="s">
        <v>24</v>
      </c>
      <c r="B26" s="358">
        <f>SUM(B27)</f>
        <v>15817.22</v>
      </c>
      <c r="C26" s="358">
        <f>SUM(C27)</f>
        <v>43877</v>
      </c>
      <c r="D26" s="358">
        <f>SUM(D27)</f>
        <v>16884.990000000002</v>
      </c>
      <c r="E26" s="388">
        <f t="shared" si="2"/>
        <v>106.75068058735985</v>
      </c>
      <c r="F26" s="388">
        <f t="shared" si="3"/>
        <v>38.48255350183468</v>
      </c>
    </row>
    <row r="27" spans="1:13" x14ac:dyDescent="0.25">
      <c r="A27" s="389" t="s">
        <v>25</v>
      </c>
      <c r="B27" s="343">
        <v>15817.22</v>
      </c>
      <c r="C27" s="343">
        <v>43877</v>
      </c>
      <c r="D27" s="343">
        <v>16884.990000000002</v>
      </c>
      <c r="E27" s="344">
        <f t="shared" si="2"/>
        <v>106.75068058735985</v>
      </c>
      <c r="F27" s="344">
        <f t="shared" si="3"/>
        <v>38.48255350183468</v>
      </c>
      <c r="G27" s="222"/>
      <c r="H27" s="222"/>
      <c r="I27" s="222"/>
      <c r="J27" s="222"/>
      <c r="K27" s="222"/>
      <c r="L27" s="222"/>
      <c r="M27" s="222"/>
    </row>
    <row r="28" spans="1:13" x14ac:dyDescent="0.25">
      <c r="A28" s="387" t="s">
        <v>26</v>
      </c>
      <c r="B28" s="358">
        <f>SUM(B29)</f>
        <v>2267.65</v>
      </c>
      <c r="C28" s="358">
        <f>SUM(C29)</f>
        <v>500</v>
      </c>
      <c r="D28" s="358">
        <f>SUM(D29)</f>
        <v>962.5</v>
      </c>
      <c r="E28" s="388">
        <f t="shared" si="2"/>
        <v>42.444821731748725</v>
      </c>
      <c r="F28" s="388">
        <f t="shared" si="3"/>
        <v>192.5</v>
      </c>
      <c r="G28" s="222"/>
      <c r="H28" s="222"/>
      <c r="I28" s="222"/>
      <c r="J28" s="222"/>
      <c r="K28" s="222"/>
      <c r="L28" s="222"/>
      <c r="M28" s="222"/>
    </row>
    <row r="29" spans="1:13" x14ac:dyDescent="0.25">
      <c r="A29" s="390" t="s">
        <v>35</v>
      </c>
      <c r="B29" s="343">
        <v>2267.65</v>
      </c>
      <c r="C29" s="343">
        <v>500</v>
      </c>
      <c r="D29" s="343">
        <v>962.5</v>
      </c>
      <c r="E29" s="344">
        <f t="shared" si="2"/>
        <v>42.444821731748725</v>
      </c>
      <c r="F29" s="344">
        <f t="shared" si="3"/>
        <v>192.5</v>
      </c>
      <c r="G29" s="222"/>
      <c r="H29" s="222"/>
      <c r="I29" s="222"/>
      <c r="J29" s="222"/>
      <c r="K29" s="222"/>
      <c r="L29" s="222"/>
      <c r="M29" s="222"/>
    </row>
    <row r="30" spans="1:13" ht="25.5" x14ac:dyDescent="0.25">
      <c r="A30" s="391" t="s">
        <v>23</v>
      </c>
      <c r="B30" s="358">
        <f>SUM(B31:B32)</f>
        <v>39901.1</v>
      </c>
      <c r="C30" s="358">
        <f>SUM(C31:C32)</f>
        <v>65400</v>
      </c>
      <c r="D30" s="358">
        <f>SUM(D31:D32)</f>
        <v>33742.28</v>
      </c>
      <c r="E30" s="388">
        <f t="shared" si="2"/>
        <v>84.564786434459208</v>
      </c>
      <c r="F30" s="388">
        <f t="shared" si="3"/>
        <v>51.593700305810394</v>
      </c>
      <c r="G30" s="222"/>
      <c r="H30" s="222"/>
      <c r="I30" s="222"/>
      <c r="J30" s="222"/>
      <c r="K30" s="222"/>
      <c r="L30" s="222"/>
      <c r="M30" s="222"/>
    </row>
    <row r="31" spans="1:13" ht="38.25" x14ac:dyDescent="0.25">
      <c r="A31" s="392" t="s">
        <v>75</v>
      </c>
      <c r="B31" s="343"/>
      <c r="C31" s="343">
        <v>200</v>
      </c>
      <c r="D31" s="343"/>
      <c r="E31" s="344"/>
      <c r="F31" s="344">
        <f t="shared" si="3"/>
        <v>0</v>
      </c>
      <c r="G31" s="222"/>
      <c r="H31" s="222"/>
      <c r="I31" s="222"/>
      <c r="J31" s="222"/>
      <c r="K31" s="222"/>
      <c r="L31" s="222"/>
      <c r="M31" s="222"/>
    </row>
    <row r="32" spans="1:13" x14ac:dyDescent="0.25">
      <c r="A32" s="392" t="s">
        <v>36</v>
      </c>
      <c r="B32" s="343">
        <v>39901.1</v>
      </c>
      <c r="C32" s="343">
        <v>65200</v>
      </c>
      <c r="D32" s="343">
        <v>33742.28</v>
      </c>
      <c r="E32" s="344">
        <f>SUM(D32/B32*100)</f>
        <v>84.564786434459208</v>
      </c>
      <c r="F32" s="344">
        <f t="shared" si="3"/>
        <v>51.75196319018405</v>
      </c>
    </row>
    <row r="33" spans="1:6" x14ac:dyDescent="0.25">
      <c r="A33" s="393" t="s">
        <v>37</v>
      </c>
      <c r="B33" s="358">
        <f>SUM(B34:B36)</f>
        <v>485257.43999999994</v>
      </c>
      <c r="C33" s="358">
        <f>SUM(C34:C36)</f>
        <v>959563</v>
      </c>
      <c r="D33" s="358">
        <f>SUM(D34:D36)</f>
        <v>452492.89</v>
      </c>
      <c r="E33" s="388">
        <f>SUM(D33/B33*100)</f>
        <v>93.248006666317167</v>
      </c>
      <c r="F33" s="388">
        <f t="shared" si="3"/>
        <v>47.156141910432147</v>
      </c>
    </row>
    <row r="34" spans="1:6" x14ac:dyDescent="0.25">
      <c r="A34" s="392" t="s">
        <v>38</v>
      </c>
      <c r="B34" s="343">
        <v>13242.54</v>
      </c>
      <c r="C34" s="343">
        <v>27506</v>
      </c>
      <c r="D34" s="343">
        <v>14136.61</v>
      </c>
      <c r="E34" s="344">
        <f>SUM(D34/B34*100)</f>
        <v>106.75149933471977</v>
      </c>
      <c r="F34" s="344">
        <f t="shared" si="3"/>
        <v>51.394641169199453</v>
      </c>
    </row>
    <row r="35" spans="1:6" ht="25.5" x14ac:dyDescent="0.25">
      <c r="A35" s="392" t="s">
        <v>203</v>
      </c>
      <c r="B35" s="343">
        <v>453195.1</v>
      </c>
      <c r="C35" s="343">
        <v>885638</v>
      </c>
      <c r="D35" s="343">
        <v>425199.28</v>
      </c>
      <c r="E35" s="344">
        <f>SUM(D35/B35*100)</f>
        <v>93.822567807992641</v>
      </c>
      <c r="F35" s="344">
        <f t="shared" si="3"/>
        <v>48.010505420950778</v>
      </c>
    </row>
    <row r="36" spans="1:6" ht="38.25" x14ac:dyDescent="0.25">
      <c r="A36" s="392" t="s">
        <v>202</v>
      </c>
      <c r="B36" s="343">
        <v>18819.8</v>
      </c>
      <c r="C36" s="343">
        <v>46419</v>
      </c>
      <c r="D36" s="343">
        <v>13157</v>
      </c>
      <c r="E36" s="344">
        <f>SUM(D36/B36*100)</f>
        <v>69.910413500674835</v>
      </c>
      <c r="F36" s="344">
        <f t="shared" si="3"/>
        <v>28.343997070165234</v>
      </c>
    </row>
    <row r="37" spans="1:6" x14ac:dyDescent="0.25">
      <c r="A37" s="393" t="s">
        <v>76</v>
      </c>
      <c r="B37" s="358">
        <f>SUM(B38)</f>
        <v>0</v>
      </c>
      <c r="C37" s="358">
        <f>SUM(C38)</f>
        <v>0</v>
      </c>
      <c r="D37" s="358">
        <f>SUM(D38)</f>
        <v>0</v>
      </c>
      <c r="E37" s="388"/>
      <c r="F37" s="388"/>
    </row>
    <row r="38" spans="1:6" ht="25.5" x14ac:dyDescent="0.25">
      <c r="A38" s="392" t="s">
        <v>77</v>
      </c>
      <c r="B38" s="343"/>
      <c r="C38" s="343"/>
      <c r="D38" s="343"/>
      <c r="E38" s="344"/>
      <c r="F38" s="344"/>
    </row>
  </sheetData>
  <mergeCells count="2">
    <mergeCell ref="A2:E2"/>
    <mergeCell ref="A21:E21"/>
  </mergeCells>
  <pageMargins left="0.7" right="0.7" top="0.75" bottom="0.75" header="0.3" footer="0.3"/>
  <pageSetup paperSize="9" scale="65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2"/>
  <sheetViews>
    <sheetView zoomScaleNormal="100" workbookViewId="0">
      <selection activeCell="D19" sqref="D19"/>
    </sheetView>
  </sheetViews>
  <sheetFormatPr defaultRowHeight="15" x14ac:dyDescent="0.25"/>
  <cols>
    <col min="1" max="1" width="37.7109375" customWidth="1"/>
    <col min="2" max="4" width="25.28515625" customWidth="1"/>
    <col min="5" max="5" width="16.7109375" customWidth="1"/>
    <col min="6" max="6" width="15.5703125" customWidth="1"/>
  </cols>
  <sheetData>
    <row r="1" spans="1:6" ht="18" x14ac:dyDescent="0.25">
      <c r="A1" s="4"/>
      <c r="B1" s="5"/>
      <c r="C1" s="4"/>
      <c r="D1" s="5"/>
      <c r="E1" s="5"/>
      <c r="F1" s="5"/>
    </row>
    <row r="2" spans="1:6" ht="15.75" x14ac:dyDescent="0.25">
      <c r="A2" s="410" t="s">
        <v>83</v>
      </c>
      <c r="B2" s="427"/>
      <c r="C2" s="427"/>
      <c r="D2" s="427"/>
      <c r="E2" s="427"/>
      <c r="F2" s="36"/>
    </row>
    <row r="3" spans="1:6" ht="18" x14ac:dyDescent="0.25">
      <c r="A3" s="4"/>
      <c r="B3" s="5"/>
      <c r="C3" s="4"/>
      <c r="D3" s="5"/>
      <c r="E3" s="5"/>
      <c r="F3" s="5"/>
    </row>
    <row r="4" spans="1:6" ht="25.5" x14ac:dyDescent="0.25">
      <c r="A4" s="10" t="s">
        <v>22</v>
      </c>
      <c r="B4" s="10" t="s">
        <v>186</v>
      </c>
      <c r="C4" s="10" t="s">
        <v>211</v>
      </c>
      <c r="D4" s="10" t="s">
        <v>198</v>
      </c>
      <c r="E4" s="10" t="s">
        <v>89</v>
      </c>
      <c r="F4" s="10" t="s">
        <v>177</v>
      </c>
    </row>
    <row r="5" spans="1:6" s="57" customFormat="1" x14ac:dyDescent="0.25">
      <c r="A5" s="50">
        <v>1</v>
      </c>
      <c r="B5" s="50">
        <v>2</v>
      </c>
      <c r="C5" s="50">
        <v>3</v>
      </c>
      <c r="D5" s="50">
        <v>4</v>
      </c>
      <c r="E5" s="50">
        <v>5</v>
      </c>
      <c r="F5" s="50">
        <v>6</v>
      </c>
    </row>
    <row r="6" spans="1:6" ht="15.75" customHeight="1" x14ac:dyDescent="0.25">
      <c r="A6" s="62" t="s">
        <v>7</v>
      </c>
      <c r="B6" s="326">
        <f>SUM(B7)</f>
        <v>543243.41</v>
      </c>
      <c r="C6" s="326">
        <f>SUM(C7)</f>
        <v>1069340</v>
      </c>
      <c r="D6" s="326">
        <f>SUM(D7)</f>
        <v>504082.66</v>
      </c>
      <c r="E6" s="326">
        <f>SUM(D6/B6*100)</f>
        <v>92.791306939185873</v>
      </c>
      <c r="F6" s="326">
        <f>SUM(D6/C6*100)</f>
        <v>47.139605738118838</v>
      </c>
    </row>
    <row r="7" spans="1:6" ht="15.75" customHeight="1" x14ac:dyDescent="0.25">
      <c r="A7" s="29" t="s">
        <v>32</v>
      </c>
      <c r="B7" s="402">
        <f>SUM(B8:B9)</f>
        <v>543243.41</v>
      </c>
      <c r="C7" s="402">
        <f>SUM(C8:C9)</f>
        <v>1069340</v>
      </c>
      <c r="D7" s="402">
        <f>SUM(D8:D9)</f>
        <v>504082.66</v>
      </c>
      <c r="E7" s="358">
        <f>SUM(D7/B7*100)</f>
        <v>92.791306939185873</v>
      </c>
      <c r="F7" s="358">
        <f>SUM(D7/C7*100)</f>
        <v>47.139605738118838</v>
      </c>
    </row>
    <row r="8" spans="1:6" ht="25.5" x14ac:dyDescent="0.25">
      <c r="A8" s="9" t="s">
        <v>33</v>
      </c>
      <c r="B8" s="343">
        <v>514183.65</v>
      </c>
      <c r="C8" s="343">
        <v>990957</v>
      </c>
      <c r="D8" s="343">
        <v>473061.06</v>
      </c>
      <c r="E8" s="343">
        <f>SUM(D8/B8*100)</f>
        <v>92.002353633764898</v>
      </c>
      <c r="F8" s="327">
        <f>SUM(D8/C8*100)</f>
        <v>47.737798915593714</v>
      </c>
    </row>
    <row r="9" spans="1:6" ht="25.5" x14ac:dyDescent="0.25">
      <c r="A9" s="8" t="s">
        <v>34</v>
      </c>
      <c r="B9" s="343">
        <v>29059.759999999998</v>
      </c>
      <c r="C9" s="343">
        <v>78383</v>
      </c>
      <c r="D9" s="343">
        <v>31021.599999999999</v>
      </c>
      <c r="E9" s="343">
        <f>SUM(D9/B9*100)</f>
        <v>106.75105369073935</v>
      </c>
      <c r="F9" s="327">
        <f>SUM(D9/C9*100)</f>
        <v>39.576949083347152</v>
      </c>
    </row>
    <row r="10" spans="1:6" x14ac:dyDescent="0.25">
      <c r="B10" s="403"/>
      <c r="C10" s="403"/>
      <c r="D10" s="403"/>
      <c r="E10" s="403"/>
      <c r="F10" s="403"/>
    </row>
    <row r="11" spans="1:6" x14ac:dyDescent="0.25">
      <c r="B11" s="403"/>
      <c r="C11" s="403"/>
      <c r="D11" s="403"/>
      <c r="E11" s="403"/>
      <c r="F11" s="403"/>
    </row>
    <row r="12" spans="1:6" x14ac:dyDescent="0.25">
      <c r="B12" s="403"/>
      <c r="C12" s="403"/>
      <c r="D12" s="403"/>
      <c r="E12" s="403"/>
      <c r="F12" s="403"/>
    </row>
  </sheetData>
  <mergeCells count="1">
    <mergeCell ref="A2:E2"/>
  </mergeCells>
  <pageMargins left="0.7" right="0.7" top="0.75" bottom="0.75" header="0.3" footer="0.3"/>
  <pageSetup paperSize="9" scale="63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13"/>
  <sheetViews>
    <sheetView zoomScaleNormal="100" workbookViewId="0">
      <selection activeCell="G132" sqref="G132"/>
    </sheetView>
  </sheetViews>
  <sheetFormatPr defaultRowHeight="15" x14ac:dyDescent="0.25"/>
  <cols>
    <col min="1" max="1" width="36.140625" customWidth="1"/>
    <col min="2" max="2" width="8.42578125" bestFit="1" customWidth="1"/>
    <col min="3" max="3" width="8.7109375" customWidth="1"/>
    <col min="4" max="4" width="30" customWidth="1"/>
    <col min="5" max="5" width="25.28515625" style="57" customWidth="1"/>
    <col min="6" max="6" width="26.28515625" style="57" customWidth="1"/>
    <col min="7" max="7" width="25.28515625" style="57" customWidth="1"/>
    <col min="8" max="9" width="17.7109375" customWidth="1"/>
  </cols>
  <sheetData>
    <row r="1" spans="1:10" ht="42" customHeight="1" x14ac:dyDescent="0.25">
      <c r="A1" s="410"/>
      <c r="B1" s="410"/>
      <c r="C1" s="410"/>
      <c r="D1" s="410"/>
      <c r="E1" s="410"/>
      <c r="F1" s="410"/>
      <c r="G1" s="410"/>
      <c r="H1" s="410"/>
      <c r="I1" s="410"/>
      <c r="J1" s="410"/>
    </row>
    <row r="2" spans="1:10" ht="18" x14ac:dyDescent="0.25">
      <c r="A2" s="4"/>
      <c r="B2" s="4"/>
      <c r="C2" s="4"/>
      <c r="D2" s="4"/>
      <c r="E2" s="171"/>
      <c r="F2" s="169"/>
      <c r="G2" s="171"/>
      <c r="H2" s="5"/>
      <c r="I2" s="5"/>
    </row>
    <row r="3" spans="1:10" ht="18" x14ac:dyDescent="0.25">
      <c r="A3" s="4"/>
      <c r="B3" s="4"/>
      <c r="C3" s="4"/>
      <c r="D3" s="4"/>
      <c r="E3" s="171"/>
      <c r="F3" s="170" t="s">
        <v>84</v>
      </c>
      <c r="G3" s="171"/>
      <c r="H3" s="5"/>
      <c r="I3" s="5"/>
    </row>
    <row r="4" spans="1:10" ht="18" x14ac:dyDescent="0.25">
      <c r="A4" s="4"/>
      <c r="B4" s="4"/>
      <c r="C4" s="4"/>
      <c r="D4" s="4"/>
      <c r="E4" s="171"/>
      <c r="F4" s="170"/>
      <c r="G4" s="171"/>
      <c r="H4" s="5"/>
      <c r="I4" s="5"/>
    </row>
    <row r="5" spans="1:10" ht="18" customHeight="1" x14ac:dyDescent="0.25">
      <c r="A5" s="410" t="s">
        <v>85</v>
      </c>
      <c r="B5" s="410"/>
      <c r="C5" s="410"/>
      <c r="D5" s="410"/>
      <c r="E5" s="410"/>
      <c r="F5" s="410"/>
      <c r="G5" s="410"/>
      <c r="H5" s="410"/>
      <c r="I5" s="32"/>
    </row>
    <row r="6" spans="1:10" ht="18" x14ac:dyDescent="0.25">
      <c r="A6" s="4"/>
      <c r="B6" s="4"/>
      <c r="C6" s="4"/>
      <c r="D6" s="4"/>
      <c r="E6" s="171"/>
      <c r="F6" s="169"/>
      <c r="G6" s="171"/>
      <c r="H6" s="5"/>
      <c r="I6" s="5"/>
    </row>
    <row r="7" spans="1:10" ht="25.5" x14ac:dyDescent="0.25">
      <c r="A7" s="485" t="s">
        <v>9</v>
      </c>
      <c r="B7" s="485"/>
      <c r="C7" s="485"/>
      <c r="D7" s="10" t="s">
        <v>10</v>
      </c>
      <c r="E7" s="10" t="s">
        <v>187</v>
      </c>
      <c r="F7" s="10" t="s">
        <v>197</v>
      </c>
      <c r="G7" s="10" t="s">
        <v>201</v>
      </c>
      <c r="H7" s="10" t="s">
        <v>217</v>
      </c>
      <c r="I7" s="10" t="s">
        <v>218</v>
      </c>
    </row>
    <row r="8" spans="1:10" s="57" customFormat="1" x14ac:dyDescent="0.25">
      <c r="A8" s="104"/>
      <c r="B8" s="105"/>
      <c r="C8" s="106"/>
      <c r="D8" s="51">
        <v>1</v>
      </c>
      <c r="E8" s="50">
        <v>2</v>
      </c>
      <c r="F8" s="50">
        <v>3</v>
      </c>
      <c r="G8" s="50">
        <v>4</v>
      </c>
      <c r="H8" s="50">
        <v>5</v>
      </c>
      <c r="I8" s="50">
        <v>6</v>
      </c>
    </row>
    <row r="9" spans="1:10" s="57" customFormat="1" ht="43.9" customHeight="1" x14ac:dyDescent="0.25">
      <c r="A9" s="226"/>
      <c r="B9" s="227">
        <v>12253</v>
      </c>
      <c r="C9" s="228"/>
      <c r="D9" s="331" t="s">
        <v>179</v>
      </c>
      <c r="E9" s="332">
        <f>SUM(E10+E47+E136)</f>
        <v>543243.40999999992</v>
      </c>
      <c r="F9" s="332">
        <f>SUM(F10+F47+F136)</f>
        <v>1069340</v>
      </c>
      <c r="G9" s="332">
        <f>SUM(G10+G47+G136)</f>
        <v>504082.66</v>
      </c>
      <c r="H9" s="333">
        <f t="shared" ref="H9:H15" si="0">SUM(G9/E9*100)</f>
        <v>92.791306939185887</v>
      </c>
      <c r="I9" s="196">
        <f t="shared" ref="I9:I15" si="1">G9/F9*100</f>
        <v>47.139605738118838</v>
      </c>
    </row>
    <row r="10" spans="1:10" ht="26.45" customHeight="1" x14ac:dyDescent="0.25">
      <c r="A10" s="483" t="s">
        <v>39</v>
      </c>
      <c r="B10" s="483"/>
      <c r="C10" s="483"/>
      <c r="D10" s="224" t="s">
        <v>40</v>
      </c>
      <c r="E10" s="334">
        <f>SUM(E11)</f>
        <v>29059.759999999998</v>
      </c>
      <c r="F10" s="334">
        <f>SUM(F11)</f>
        <v>78383</v>
      </c>
      <c r="G10" s="334">
        <f>SUM(G11)</f>
        <v>31021.599999999999</v>
      </c>
      <c r="H10" s="335">
        <f t="shared" si="0"/>
        <v>106.75105369073935</v>
      </c>
      <c r="I10" s="191">
        <f t="shared" si="1"/>
        <v>39.576949083347152</v>
      </c>
    </row>
    <row r="11" spans="1:10" ht="26.45" customHeight="1" x14ac:dyDescent="0.25">
      <c r="A11" s="484" t="s">
        <v>41</v>
      </c>
      <c r="B11" s="484"/>
      <c r="C11" s="484"/>
      <c r="D11" s="128" t="s">
        <v>42</v>
      </c>
      <c r="E11" s="336">
        <f>SUM(E12+E34)</f>
        <v>29059.759999999998</v>
      </c>
      <c r="F11" s="336">
        <f>SUM(F12+F25+F34)</f>
        <v>78383</v>
      </c>
      <c r="G11" s="336">
        <f>SUM(G12+G34)</f>
        <v>31021.599999999999</v>
      </c>
      <c r="H11" s="333">
        <f t="shared" si="0"/>
        <v>106.75105369073935</v>
      </c>
      <c r="I11" s="196">
        <f t="shared" si="1"/>
        <v>39.576949083347152</v>
      </c>
    </row>
    <row r="12" spans="1:10" ht="14.45" customHeight="1" x14ac:dyDescent="0.25">
      <c r="A12" s="473" t="s">
        <v>43</v>
      </c>
      <c r="B12" s="473"/>
      <c r="C12" s="473"/>
      <c r="D12" s="284" t="s">
        <v>44</v>
      </c>
      <c r="E12" s="337">
        <f>SUM(E13)</f>
        <v>15817.219999999998</v>
      </c>
      <c r="F12" s="337">
        <f>SUM(F13)</f>
        <v>32877</v>
      </c>
      <c r="G12" s="337">
        <f>SUM(G13)</f>
        <v>16884.989999999998</v>
      </c>
      <c r="H12" s="338">
        <f t="shared" si="0"/>
        <v>106.75068058735985</v>
      </c>
      <c r="I12" s="193">
        <f t="shared" si="1"/>
        <v>51.358061866958657</v>
      </c>
    </row>
    <row r="13" spans="1:10" x14ac:dyDescent="0.25">
      <c r="A13" s="474">
        <v>3</v>
      </c>
      <c r="B13" s="474"/>
      <c r="C13" s="474"/>
      <c r="D13" s="188" t="s">
        <v>4</v>
      </c>
      <c r="E13" s="339">
        <f>SUM(E14+E21)</f>
        <v>15817.219999999998</v>
      </c>
      <c r="F13" s="339">
        <f>SUM(F14+F21)</f>
        <v>32877</v>
      </c>
      <c r="G13" s="339">
        <f>SUM(G14+G21)</f>
        <v>16884.989999999998</v>
      </c>
      <c r="H13" s="340">
        <f t="shared" si="0"/>
        <v>106.75068058735985</v>
      </c>
      <c r="I13" s="268">
        <f t="shared" si="1"/>
        <v>51.358061866958657</v>
      </c>
    </row>
    <row r="14" spans="1:10" x14ac:dyDescent="0.25">
      <c r="A14" s="478">
        <v>31</v>
      </c>
      <c r="B14" s="479"/>
      <c r="C14" s="480"/>
      <c r="D14" s="174" t="s">
        <v>5</v>
      </c>
      <c r="E14" s="341">
        <f>SUM(E15+E17+E19)</f>
        <v>15138.339999999998</v>
      </c>
      <c r="F14" s="341">
        <f>SUM(F15+F17+F19)</f>
        <v>31365</v>
      </c>
      <c r="G14" s="341">
        <f>SUM(G15+G17+G19)</f>
        <v>16208.39</v>
      </c>
      <c r="H14" s="342">
        <f t="shared" si="0"/>
        <v>107.06847646439439</v>
      </c>
      <c r="I14" s="192">
        <f t="shared" si="1"/>
        <v>51.676677825601779</v>
      </c>
    </row>
    <row r="15" spans="1:10" x14ac:dyDescent="0.25">
      <c r="A15" s="211">
        <v>311</v>
      </c>
      <c r="B15" s="212"/>
      <c r="C15" s="213"/>
      <c r="D15" s="213" t="s">
        <v>146</v>
      </c>
      <c r="E15" s="343">
        <v>12246.72</v>
      </c>
      <c r="F15" s="343">
        <v>25229</v>
      </c>
      <c r="G15" s="343">
        <f>G16</f>
        <v>13165.2</v>
      </c>
      <c r="H15" s="344">
        <f t="shared" si="0"/>
        <v>107.49980402916046</v>
      </c>
      <c r="I15" s="194">
        <f t="shared" si="1"/>
        <v>52.182805501605301</v>
      </c>
    </row>
    <row r="16" spans="1:10" x14ac:dyDescent="0.25">
      <c r="A16" s="211">
        <v>3111</v>
      </c>
      <c r="B16" s="212"/>
      <c r="C16" s="213"/>
      <c r="D16" s="213" t="s">
        <v>99</v>
      </c>
      <c r="E16" s="343"/>
      <c r="F16" s="343"/>
      <c r="G16" s="343">
        <v>13165.2</v>
      </c>
      <c r="H16" s="344"/>
      <c r="I16" s="194"/>
    </row>
    <row r="17" spans="1:9" x14ac:dyDescent="0.25">
      <c r="A17" s="211">
        <v>312</v>
      </c>
      <c r="B17" s="212"/>
      <c r="C17" s="213"/>
      <c r="D17" s="213" t="s">
        <v>101</v>
      </c>
      <c r="E17" s="343">
        <v>870.88</v>
      </c>
      <c r="F17" s="343">
        <v>1973</v>
      </c>
      <c r="G17" s="343">
        <f>G18</f>
        <v>870.88</v>
      </c>
      <c r="H17" s="344">
        <f>SUM(G17/E17*100)</f>
        <v>100</v>
      </c>
      <c r="I17" s="194">
        <f>G17/F17*100</f>
        <v>44.139888494678154</v>
      </c>
    </row>
    <row r="18" spans="1:9" x14ac:dyDescent="0.25">
      <c r="A18" s="211">
        <v>3121</v>
      </c>
      <c r="B18" s="212"/>
      <c r="C18" s="213"/>
      <c r="D18" s="213" t="s">
        <v>101</v>
      </c>
      <c r="E18" s="343"/>
      <c r="F18" s="343"/>
      <c r="G18" s="343">
        <v>870.88</v>
      </c>
      <c r="H18" s="344"/>
      <c r="I18" s="194"/>
    </row>
    <row r="19" spans="1:9" x14ac:dyDescent="0.25">
      <c r="A19" s="211">
        <v>313</v>
      </c>
      <c r="B19" s="212"/>
      <c r="C19" s="213"/>
      <c r="D19" s="213" t="s">
        <v>102</v>
      </c>
      <c r="E19" s="343">
        <v>2020.74</v>
      </c>
      <c r="F19" s="343">
        <v>4163</v>
      </c>
      <c r="G19" s="343">
        <f>G20</f>
        <v>2172.31</v>
      </c>
      <c r="H19" s="344">
        <f>SUM(G19/E19*100)</f>
        <v>107.50071755891406</v>
      </c>
      <c r="I19" s="194">
        <f>G19/F19*100</f>
        <v>52.181359596444864</v>
      </c>
    </row>
    <row r="20" spans="1:9" ht="25.5" x14ac:dyDescent="0.25">
      <c r="A20" s="211">
        <v>3132</v>
      </c>
      <c r="B20" s="212"/>
      <c r="C20" s="213"/>
      <c r="D20" s="213" t="s">
        <v>147</v>
      </c>
      <c r="E20" s="343"/>
      <c r="F20" s="343"/>
      <c r="G20" s="343">
        <v>2172.31</v>
      </c>
      <c r="H20" s="344"/>
      <c r="I20" s="194"/>
    </row>
    <row r="21" spans="1:9" x14ac:dyDescent="0.25">
      <c r="A21" s="475">
        <v>32</v>
      </c>
      <c r="B21" s="476"/>
      <c r="C21" s="477"/>
      <c r="D21" s="95" t="s">
        <v>11</v>
      </c>
      <c r="E21" s="341">
        <f>SUM(E22)</f>
        <v>678.88</v>
      </c>
      <c r="F21" s="341">
        <f t="shared" ref="F21" si="2">SUM(F22)</f>
        <v>1512</v>
      </c>
      <c r="G21" s="341">
        <f>SUM(G22)</f>
        <v>676.6</v>
      </c>
      <c r="H21" s="333">
        <f>SUM(G21/E21*100)</f>
        <v>99.664152722130567</v>
      </c>
      <c r="I21" s="167">
        <f>G21/F21*100</f>
        <v>44.748677248677247</v>
      </c>
    </row>
    <row r="22" spans="1:9" x14ac:dyDescent="0.25">
      <c r="A22" s="211">
        <v>321</v>
      </c>
      <c r="B22" s="212"/>
      <c r="C22" s="213"/>
      <c r="D22" s="213" t="s">
        <v>105</v>
      </c>
      <c r="E22" s="343">
        <v>678.88</v>
      </c>
      <c r="F22" s="343">
        <v>1512</v>
      </c>
      <c r="G22" s="343">
        <f>G23+G24</f>
        <v>676.6</v>
      </c>
      <c r="H22" s="344">
        <f>SUM(G22/E22*100)</f>
        <v>99.664152722130567</v>
      </c>
      <c r="I22" s="50">
        <f>G22/F22*100</f>
        <v>44.748677248677247</v>
      </c>
    </row>
    <row r="23" spans="1:9" x14ac:dyDescent="0.25">
      <c r="A23" s="211">
        <v>3211</v>
      </c>
      <c r="B23" s="308"/>
      <c r="C23" s="213"/>
      <c r="D23" s="213" t="s">
        <v>106</v>
      </c>
      <c r="E23" s="343"/>
      <c r="F23" s="343"/>
      <c r="G23" s="343">
        <v>16.329999999999998</v>
      </c>
      <c r="H23" s="344"/>
      <c r="I23" s="50"/>
    </row>
    <row r="24" spans="1:9" ht="25.5" x14ac:dyDescent="0.25">
      <c r="A24" s="211">
        <v>3212</v>
      </c>
      <c r="B24" s="308"/>
      <c r="C24" s="213"/>
      <c r="D24" s="309" t="s">
        <v>148</v>
      </c>
      <c r="E24" s="343"/>
      <c r="F24" s="343"/>
      <c r="G24" s="343">
        <v>660.27</v>
      </c>
      <c r="H24" s="344"/>
      <c r="I24" s="50"/>
    </row>
    <row r="25" spans="1:9" s="312" customFormat="1" x14ac:dyDescent="0.25">
      <c r="A25" s="313" t="s">
        <v>205</v>
      </c>
      <c r="B25" s="315"/>
      <c r="C25" s="314"/>
      <c r="D25" s="285" t="s">
        <v>78</v>
      </c>
      <c r="E25" s="345">
        <f t="shared" ref="E25:G26" si="3">SUM(E26)</f>
        <v>0</v>
      </c>
      <c r="F25" s="345">
        <f t="shared" si="3"/>
        <v>18000</v>
      </c>
      <c r="G25" s="345">
        <f t="shared" si="3"/>
        <v>0</v>
      </c>
      <c r="H25" s="333"/>
      <c r="I25" s="196">
        <f>G25/F25*100</f>
        <v>0</v>
      </c>
    </row>
    <row r="26" spans="1:9" s="312" customFormat="1" x14ac:dyDescent="0.25">
      <c r="A26" s="265">
        <v>3</v>
      </c>
      <c r="B26" s="316"/>
      <c r="C26" s="267"/>
      <c r="D26" s="323" t="s">
        <v>4</v>
      </c>
      <c r="E26" s="339">
        <f t="shared" si="3"/>
        <v>0</v>
      </c>
      <c r="F26" s="339">
        <f t="shared" si="3"/>
        <v>18000</v>
      </c>
      <c r="G26" s="339">
        <f t="shared" si="3"/>
        <v>0</v>
      </c>
      <c r="H26" s="340"/>
      <c r="I26" s="268">
        <f>G26/F26*100</f>
        <v>0</v>
      </c>
    </row>
    <row r="27" spans="1:9" s="312" customFormat="1" x14ac:dyDescent="0.25">
      <c r="A27" s="320">
        <v>31</v>
      </c>
      <c r="B27" s="317"/>
      <c r="C27" s="321"/>
      <c r="D27" s="322" t="s">
        <v>5</v>
      </c>
      <c r="E27" s="341">
        <f>SUM(E28+E30+E32)</f>
        <v>0</v>
      </c>
      <c r="F27" s="341">
        <f>SUM(F28+F30+F32)</f>
        <v>18000</v>
      </c>
      <c r="G27" s="341">
        <f>SUM(G28+G30+G32)</f>
        <v>0</v>
      </c>
      <c r="H27" s="333"/>
      <c r="I27" s="196">
        <f>G27/F27*100</f>
        <v>0</v>
      </c>
    </row>
    <row r="28" spans="1:9" x14ac:dyDescent="0.25">
      <c r="A28" s="146">
        <v>311</v>
      </c>
      <c r="B28" s="212"/>
      <c r="C28" s="310"/>
      <c r="D28" s="310" t="s">
        <v>146</v>
      </c>
      <c r="E28" s="346"/>
      <c r="F28" s="346">
        <v>15000</v>
      </c>
      <c r="G28" s="346">
        <v>0</v>
      </c>
      <c r="H28" s="347"/>
      <c r="I28" s="311">
        <f>G28/F28*100</f>
        <v>0</v>
      </c>
    </row>
    <row r="29" spans="1:9" ht="18" customHeight="1" x14ac:dyDescent="0.25">
      <c r="A29" s="211">
        <v>3111</v>
      </c>
      <c r="B29" s="212"/>
      <c r="C29" s="213"/>
      <c r="D29" s="213" t="s">
        <v>99</v>
      </c>
      <c r="E29" s="343"/>
      <c r="F29" s="343"/>
      <c r="G29" s="343"/>
      <c r="H29" s="344"/>
      <c r="I29" s="194"/>
    </row>
    <row r="30" spans="1:9" ht="18.600000000000001" customHeight="1" x14ac:dyDescent="0.25">
      <c r="A30" s="211">
        <v>312</v>
      </c>
      <c r="B30" s="212"/>
      <c r="C30" s="213"/>
      <c r="D30" s="213" t="s">
        <v>101</v>
      </c>
      <c r="E30" s="343"/>
      <c r="F30" s="343"/>
      <c r="G30" s="343"/>
      <c r="H30" s="344"/>
      <c r="I30" s="194"/>
    </row>
    <row r="31" spans="1:9" ht="15" customHeight="1" x14ac:dyDescent="0.25">
      <c r="A31" s="211">
        <v>3121</v>
      </c>
      <c r="B31" s="212"/>
      <c r="C31" s="213"/>
      <c r="D31" s="213" t="s">
        <v>101</v>
      </c>
      <c r="E31" s="343"/>
      <c r="F31" s="343"/>
      <c r="G31" s="343"/>
      <c r="H31" s="344"/>
      <c r="I31" s="194"/>
    </row>
    <row r="32" spans="1:9" x14ac:dyDescent="0.25">
      <c r="A32" s="211">
        <v>313</v>
      </c>
      <c r="B32" s="212"/>
      <c r="C32" s="213"/>
      <c r="D32" s="213" t="s">
        <v>102</v>
      </c>
      <c r="E32" s="343"/>
      <c r="F32" s="343">
        <v>3000</v>
      </c>
      <c r="G32" s="343"/>
      <c r="H32" s="344"/>
      <c r="I32" s="194">
        <f>G32/F32*100</f>
        <v>0</v>
      </c>
    </row>
    <row r="33" spans="1:9" ht="24" customHeight="1" x14ac:dyDescent="0.25">
      <c r="A33" s="211">
        <v>3132</v>
      </c>
      <c r="B33" s="212"/>
      <c r="C33" s="213"/>
      <c r="D33" s="213" t="s">
        <v>147</v>
      </c>
      <c r="E33" s="343"/>
      <c r="F33" s="343"/>
      <c r="G33" s="343"/>
      <c r="H33" s="344"/>
      <c r="I33" s="194"/>
    </row>
    <row r="34" spans="1:9" s="312" customFormat="1" x14ac:dyDescent="0.25">
      <c r="A34" s="313" t="s">
        <v>204</v>
      </c>
      <c r="B34" s="315"/>
      <c r="C34" s="314"/>
      <c r="D34" s="285" t="s">
        <v>45</v>
      </c>
      <c r="E34" s="345">
        <f>SUM(E35)</f>
        <v>13242.54</v>
      </c>
      <c r="F34" s="345">
        <f>SUM(F35)</f>
        <v>27506</v>
      </c>
      <c r="G34" s="345">
        <f>SUM(G35)</f>
        <v>14136.61</v>
      </c>
      <c r="H34" s="333">
        <f>SUM(G34/E34*100)</f>
        <v>106.75149933471977</v>
      </c>
      <c r="I34" s="196">
        <f>G34/F34*100</f>
        <v>51.394641169199453</v>
      </c>
    </row>
    <row r="35" spans="1:9" s="312" customFormat="1" x14ac:dyDescent="0.25">
      <c r="A35" s="265">
        <v>3</v>
      </c>
      <c r="B35" s="316"/>
      <c r="C35" s="267"/>
      <c r="D35" s="188" t="s">
        <v>4</v>
      </c>
      <c r="E35" s="339">
        <f>SUM(E36+E43)</f>
        <v>13242.54</v>
      </c>
      <c r="F35" s="339">
        <f>SUM(F36+F43)</f>
        <v>27506</v>
      </c>
      <c r="G35" s="339">
        <f>SUM(G36+G43)</f>
        <v>14136.61</v>
      </c>
      <c r="H35" s="340">
        <f>SUM(G35/E35*100)</f>
        <v>106.75149933471977</v>
      </c>
      <c r="I35" s="268">
        <f>G35/F35*100</f>
        <v>51.394641169199453</v>
      </c>
    </row>
    <row r="36" spans="1:9" s="312" customFormat="1" x14ac:dyDescent="0.25">
      <c r="A36" s="153">
        <v>31</v>
      </c>
      <c r="B36" s="317"/>
      <c r="C36" s="95"/>
      <c r="D36" s="247" t="s">
        <v>5</v>
      </c>
      <c r="E36" s="341">
        <f>SUM(E37+E39+E41)</f>
        <v>12674.160000000002</v>
      </c>
      <c r="F36" s="341">
        <f>SUM(F37+F39+F41)</f>
        <v>26240</v>
      </c>
      <c r="G36" s="341">
        <f>SUM(G37+G39+G41)</f>
        <v>13570.130000000001</v>
      </c>
      <c r="H36" s="333">
        <f>SUM(G36/E36*100)</f>
        <v>107.06926533987262</v>
      </c>
      <c r="I36" s="196">
        <f>G36/F36*100</f>
        <v>51.715434451219508</v>
      </c>
    </row>
    <row r="37" spans="1:9" x14ac:dyDescent="0.25">
      <c r="A37" s="146">
        <v>311</v>
      </c>
      <c r="B37" s="212"/>
      <c r="C37" s="310"/>
      <c r="D37" s="310" t="s">
        <v>146</v>
      </c>
      <c r="E37" s="346">
        <v>10253.280000000001</v>
      </c>
      <c r="F37" s="346">
        <v>21122</v>
      </c>
      <c r="G37" s="346">
        <f>G38</f>
        <v>11022.3</v>
      </c>
      <c r="H37" s="347">
        <f>SUM(G37/E37*100)</f>
        <v>107.50023407143858</v>
      </c>
      <c r="I37" s="311">
        <f>G37/F37*100</f>
        <v>52.18397878988732</v>
      </c>
    </row>
    <row r="38" spans="1:9" ht="18" customHeight="1" x14ac:dyDescent="0.25">
      <c r="A38" s="211">
        <v>3111</v>
      </c>
      <c r="B38" s="212"/>
      <c r="C38" s="213"/>
      <c r="D38" s="213" t="s">
        <v>99</v>
      </c>
      <c r="E38" s="343"/>
      <c r="F38" s="343"/>
      <c r="G38" s="343">
        <v>11022.3</v>
      </c>
      <c r="H38" s="344"/>
      <c r="I38" s="194"/>
    </row>
    <row r="39" spans="1:9" ht="18.600000000000001" customHeight="1" x14ac:dyDescent="0.25">
      <c r="A39" s="211">
        <v>312</v>
      </c>
      <c r="B39" s="212"/>
      <c r="C39" s="213"/>
      <c r="D39" s="213" t="s">
        <v>101</v>
      </c>
      <c r="E39" s="343">
        <v>729.12</v>
      </c>
      <c r="F39" s="343">
        <v>1632</v>
      </c>
      <c r="G39" s="343">
        <f>G40</f>
        <v>729.12</v>
      </c>
      <c r="H39" s="344">
        <f>SUM(G39/E39*100)</f>
        <v>100</v>
      </c>
      <c r="I39" s="194">
        <f>G39/F39*100</f>
        <v>44.676470588235297</v>
      </c>
    </row>
    <row r="40" spans="1:9" ht="15" customHeight="1" x14ac:dyDescent="0.25">
      <c r="A40" s="211">
        <v>3121</v>
      </c>
      <c r="B40" s="212"/>
      <c r="C40" s="213"/>
      <c r="D40" s="213" t="s">
        <v>101</v>
      </c>
      <c r="E40" s="343"/>
      <c r="F40" s="343"/>
      <c r="G40" s="343">
        <v>729.12</v>
      </c>
      <c r="H40" s="344"/>
      <c r="I40" s="194"/>
    </row>
    <row r="41" spans="1:9" x14ac:dyDescent="0.25">
      <c r="A41" s="211">
        <v>313</v>
      </c>
      <c r="B41" s="212"/>
      <c r="C41" s="213"/>
      <c r="D41" s="213" t="s">
        <v>102</v>
      </c>
      <c r="E41" s="343">
        <v>1691.76</v>
      </c>
      <c r="F41" s="343">
        <v>3486</v>
      </c>
      <c r="G41" s="343">
        <f>G42</f>
        <v>1818.71</v>
      </c>
      <c r="H41" s="344">
        <f>SUM(G41/E41*100)</f>
        <v>107.50401948266895</v>
      </c>
      <c r="I41" s="194">
        <f>G41/F41*100</f>
        <v>52.171830177854275</v>
      </c>
    </row>
    <row r="42" spans="1:9" ht="24" customHeight="1" x14ac:dyDescent="0.25">
      <c r="A42" s="211">
        <v>3132</v>
      </c>
      <c r="B42" s="212"/>
      <c r="C42" s="213"/>
      <c r="D42" s="213" t="s">
        <v>147</v>
      </c>
      <c r="E42" s="343"/>
      <c r="F42" s="343"/>
      <c r="G42" s="343">
        <v>1818.71</v>
      </c>
      <c r="H42" s="344"/>
      <c r="I42" s="194"/>
    </row>
    <row r="43" spans="1:9" x14ac:dyDescent="0.25">
      <c r="A43" s="214">
        <v>32</v>
      </c>
      <c r="B43" s="173"/>
      <c r="C43" s="201"/>
      <c r="D43" s="174" t="s">
        <v>11</v>
      </c>
      <c r="E43" s="341">
        <f>SUM(E44)</f>
        <v>568.38</v>
      </c>
      <c r="F43" s="341">
        <f>SUM(F44)</f>
        <v>1266</v>
      </c>
      <c r="G43" s="341">
        <f>SUM(G44)</f>
        <v>566.4799999999999</v>
      </c>
      <c r="H43" s="333">
        <f>SUM(G43/E43*100)</f>
        <v>99.665716598050579</v>
      </c>
      <c r="I43" s="196">
        <f>G43/F43*100</f>
        <v>44.74565560821484</v>
      </c>
    </row>
    <row r="44" spans="1:9" ht="27" customHeight="1" x14ac:dyDescent="0.25">
      <c r="A44" s="211">
        <v>321</v>
      </c>
      <c r="B44" s="212"/>
      <c r="C44" s="213"/>
      <c r="D44" s="213" t="s">
        <v>105</v>
      </c>
      <c r="E44" s="343">
        <v>568.38</v>
      </c>
      <c r="F44" s="343">
        <v>1266</v>
      </c>
      <c r="G44" s="343">
        <f>G45+G46</f>
        <v>566.4799999999999</v>
      </c>
      <c r="H44" s="344">
        <f>SUM(G44/E44*100)</f>
        <v>99.665716598050579</v>
      </c>
      <c r="I44" s="194">
        <f>G44/F44*100</f>
        <v>44.74565560821484</v>
      </c>
    </row>
    <row r="45" spans="1:9" ht="27" customHeight="1" x14ac:dyDescent="0.25">
      <c r="A45" s="211">
        <v>3211</v>
      </c>
      <c r="B45" s="212"/>
      <c r="C45" s="213"/>
      <c r="D45" s="213" t="s">
        <v>106</v>
      </c>
      <c r="E45" s="343"/>
      <c r="F45" s="343"/>
      <c r="G45" s="343">
        <v>13.67</v>
      </c>
      <c r="H45" s="344"/>
      <c r="I45" s="194"/>
    </row>
    <row r="46" spans="1:9" ht="39.6" customHeight="1" x14ac:dyDescent="0.25">
      <c r="A46" s="211">
        <v>3212</v>
      </c>
      <c r="B46" s="212"/>
      <c r="C46" s="213"/>
      <c r="D46" s="213" t="s">
        <v>148</v>
      </c>
      <c r="E46" s="343"/>
      <c r="F46" s="343"/>
      <c r="G46" s="343">
        <v>552.80999999999995</v>
      </c>
      <c r="H46" s="344"/>
      <c r="I46" s="194"/>
    </row>
    <row r="47" spans="1:9" ht="25.5" x14ac:dyDescent="0.25">
      <c r="A47" s="481" t="s">
        <v>46</v>
      </c>
      <c r="B47" s="481"/>
      <c r="C47" s="481"/>
      <c r="D47" s="224" t="s">
        <v>47</v>
      </c>
      <c r="E47" s="348">
        <f>SUM(E48+E126)</f>
        <v>501765.81999999995</v>
      </c>
      <c r="F47" s="348">
        <f>SUM(F48+F126)</f>
        <v>898110</v>
      </c>
      <c r="G47" s="348">
        <f>SUM(G48+G126)</f>
        <v>446185.57</v>
      </c>
      <c r="H47" s="335">
        <f>SUM(G47/E47*100)</f>
        <v>88.923069730018682</v>
      </c>
      <c r="I47" s="191">
        <f>G47/F47*100</f>
        <v>49.680503501798221</v>
      </c>
    </row>
    <row r="48" spans="1:9" ht="38.25" x14ac:dyDescent="0.25">
      <c r="A48" s="482" t="s">
        <v>48</v>
      </c>
      <c r="B48" s="482"/>
      <c r="C48" s="482"/>
      <c r="D48" s="128" t="s">
        <v>49</v>
      </c>
      <c r="E48" s="326">
        <f>SUM(E49+E55+E85+E108+E120)</f>
        <v>494014.76999999996</v>
      </c>
      <c r="F48" s="326">
        <f>SUM(F49+F55+F85+F108+F120)</f>
        <v>890910</v>
      </c>
      <c r="G48" s="326">
        <f>SUM(G49+G55+G85+G108+G120)</f>
        <v>446185.57</v>
      </c>
      <c r="H48" s="333">
        <f>SUM(G48/E48*100)</f>
        <v>90.318265180613949</v>
      </c>
      <c r="I48" s="196">
        <f>G48/F48*100</f>
        <v>50.082002671425855</v>
      </c>
    </row>
    <row r="49" spans="1:9" ht="25.5" customHeight="1" x14ac:dyDescent="0.25">
      <c r="A49" s="261" t="s">
        <v>180</v>
      </c>
      <c r="B49" s="262"/>
      <c r="C49" s="263"/>
      <c r="D49" s="264" t="s">
        <v>166</v>
      </c>
      <c r="E49" s="349">
        <f>E50</f>
        <v>1405.31</v>
      </c>
      <c r="F49" s="349">
        <v>0</v>
      </c>
      <c r="G49" s="349">
        <f>G50</f>
        <v>0</v>
      </c>
      <c r="H49" s="335">
        <v>0</v>
      </c>
      <c r="I49" s="191">
        <v>100.48</v>
      </c>
    </row>
    <row r="50" spans="1:9" ht="18" customHeight="1" x14ac:dyDescent="0.25">
      <c r="A50" s="124">
        <v>322</v>
      </c>
      <c r="B50" s="125"/>
      <c r="C50" s="118"/>
      <c r="D50" s="109" t="s">
        <v>195</v>
      </c>
      <c r="E50" s="337">
        <f>E51+E53</f>
        <v>1405.31</v>
      </c>
      <c r="F50" s="337">
        <v>0</v>
      </c>
      <c r="G50" s="337">
        <f>G51+G53</f>
        <v>0</v>
      </c>
      <c r="H50" s="338"/>
      <c r="I50" s="193"/>
    </row>
    <row r="51" spans="1:9" ht="27" customHeight="1" x14ac:dyDescent="0.25">
      <c r="A51" s="121">
        <v>3222</v>
      </c>
      <c r="B51" s="122"/>
      <c r="C51" s="123"/>
      <c r="D51" s="110" t="s">
        <v>194</v>
      </c>
      <c r="E51" s="343">
        <v>1001.4</v>
      </c>
      <c r="F51" s="343"/>
      <c r="G51" s="343"/>
      <c r="H51" s="344">
        <f>SUM(G51/E51*100)</f>
        <v>0</v>
      </c>
      <c r="I51" s="194" t="e">
        <f t="shared" ref="I51:I61" si="4">G51/F51*100</f>
        <v>#DIV/0!</v>
      </c>
    </row>
    <row r="52" spans="1:9" ht="18.600000000000001" customHeight="1" x14ac:dyDescent="0.25">
      <c r="A52" s="121">
        <v>3225</v>
      </c>
      <c r="B52" s="122"/>
      <c r="C52" s="123"/>
      <c r="D52" s="110" t="s">
        <v>152</v>
      </c>
      <c r="E52" s="343">
        <v>0</v>
      </c>
      <c r="F52" s="343"/>
      <c r="G52" s="343"/>
      <c r="H52" s="344"/>
      <c r="I52" s="194" t="e">
        <f t="shared" si="4"/>
        <v>#DIV/0!</v>
      </c>
    </row>
    <row r="53" spans="1:9" ht="18.600000000000001" customHeight="1" x14ac:dyDescent="0.25">
      <c r="A53" s="208">
        <v>323</v>
      </c>
      <c r="B53" s="209"/>
      <c r="C53" s="210"/>
      <c r="D53" s="109" t="s">
        <v>116</v>
      </c>
      <c r="E53" s="337">
        <f>SUM(E54:E54)</f>
        <v>403.91</v>
      </c>
      <c r="F53" s="337">
        <f>SUM(F54:F54)</f>
        <v>0</v>
      </c>
      <c r="G53" s="337">
        <f>SUM(G54:G54)</f>
        <v>0</v>
      </c>
      <c r="H53" s="338">
        <f t="shared" ref="H53:H62" si="5">SUM(G53/E53*100)</f>
        <v>0</v>
      </c>
      <c r="I53" s="193" t="e">
        <f t="shared" si="4"/>
        <v>#DIV/0!</v>
      </c>
    </row>
    <row r="54" spans="1:9" ht="18.600000000000001" customHeight="1" x14ac:dyDescent="0.25">
      <c r="A54" s="134">
        <v>3231</v>
      </c>
      <c r="B54" s="111"/>
      <c r="C54" s="135"/>
      <c r="D54" s="133" t="s">
        <v>153</v>
      </c>
      <c r="E54" s="343">
        <v>403.91</v>
      </c>
      <c r="F54" s="343"/>
      <c r="G54" s="343"/>
      <c r="H54" s="344">
        <f t="shared" si="5"/>
        <v>0</v>
      </c>
      <c r="I54" s="194" t="e">
        <f t="shared" si="4"/>
        <v>#DIV/0!</v>
      </c>
    </row>
    <row r="55" spans="1:9" ht="18.600000000000001" customHeight="1" x14ac:dyDescent="0.25">
      <c r="A55" s="492" t="s">
        <v>50</v>
      </c>
      <c r="B55" s="492"/>
      <c r="C55" s="492"/>
      <c r="D55" s="247" t="s">
        <v>52</v>
      </c>
      <c r="E55" s="341">
        <f>SUM(E56)</f>
        <v>32150.05</v>
      </c>
      <c r="F55" s="341">
        <f>SUM(F56)</f>
        <v>58000</v>
      </c>
      <c r="G55" s="341">
        <f>SUM(G56)</f>
        <v>33742.280000000006</v>
      </c>
      <c r="H55" s="333">
        <f t="shared" si="5"/>
        <v>104.95249618585353</v>
      </c>
      <c r="I55" s="196">
        <f t="shared" si="4"/>
        <v>58.176344827586213</v>
      </c>
    </row>
    <row r="56" spans="1:9" ht="18.600000000000001" customHeight="1" x14ac:dyDescent="0.25">
      <c r="A56" s="493">
        <v>3</v>
      </c>
      <c r="B56" s="493"/>
      <c r="C56" s="493"/>
      <c r="D56" s="260" t="s">
        <v>4</v>
      </c>
      <c r="E56" s="350">
        <f>SUM(E57+E81)</f>
        <v>32150.05</v>
      </c>
      <c r="F56" s="350">
        <f>SUM(F57+F81)</f>
        <v>58000</v>
      </c>
      <c r="G56" s="350">
        <f>SUM(G57+G81)</f>
        <v>33742.280000000006</v>
      </c>
      <c r="H56" s="351">
        <f t="shared" si="5"/>
        <v>104.95249618585353</v>
      </c>
      <c r="I56" s="269">
        <f t="shared" si="4"/>
        <v>58.176344827586213</v>
      </c>
    </row>
    <row r="57" spans="1:9" ht="18.600000000000001" customHeight="1" x14ac:dyDescent="0.25">
      <c r="A57" s="495">
        <v>32</v>
      </c>
      <c r="B57" s="495"/>
      <c r="C57" s="495"/>
      <c r="D57" s="247" t="s">
        <v>11</v>
      </c>
      <c r="E57" s="352">
        <f>SUM(E58+E61+E68+E78)</f>
        <v>31796.149999999998</v>
      </c>
      <c r="F57" s="341">
        <f>SUM(F58+F61+F68+F78)</f>
        <v>57800</v>
      </c>
      <c r="G57" s="352">
        <f>SUM(G58+G61+G68+G78)</f>
        <v>33733.980000000003</v>
      </c>
      <c r="H57" s="333">
        <f t="shared" si="5"/>
        <v>106.09454289277163</v>
      </c>
      <c r="I57" s="196">
        <f t="shared" si="4"/>
        <v>58.363287197231841</v>
      </c>
    </row>
    <row r="58" spans="1:9" ht="18.600000000000001" customHeight="1" x14ac:dyDescent="0.25">
      <c r="A58" s="124">
        <v>321</v>
      </c>
      <c r="B58" s="125"/>
      <c r="C58" s="118"/>
      <c r="D58" s="109" t="s">
        <v>105</v>
      </c>
      <c r="E58" s="337">
        <f>SUM(E59:E60)</f>
        <v>415.2</v>
      </c>
      <c r="F58" s="337">
        <v>1700</v>
      </c>
      <c r="G58" s="337">
        <f>SUM(G59:G60)</f>
        <v>548.6</v>
      </c>
      <c r="H58" s="338">
        <f t="shared" si="5"/>
        <v>132.1290944123314</v>
      </c>
      <c r="I58" s="193">
        <f t="shared" si="4"/>
        <v>32.27058823529412</v>
      </c>
    </row>
    <row r="59" spans="1:9" ht="18.600000000000001" customHeight="1" x14ac:dyDescent="0.25">
      <c r="A59" s="121">
        <v>3211</v>
      </c>
      <c r="B59" s="122"/>
      <c r="C59" s="123"/>
      <c r="D59" s="213" t="s">
        <v>106</v>
      </c>
      <c r="E59" s="343">
        <v>360</v>
      </c>
      <c r="F59" s="343"/>
      <c r="G59" s="343">
        <v>548.6</v>
      </c>
      <c r="H59" s="344">
        <f t="shared" si="5"/>
        <v>152.38888888888889</v>
      </c>
      <c r="I59" s="194" t="e">
        <f t="shared" si="4"/>
        <v>#DIV/0!</v>
      </c>
    </row>
    <row r="60" spans="1:9" ht="26.45" customHeight="1" x14ac:dyDescent="0.25">
      <c r="A60" s="121">
        <v>3214</v>
      </c>
      <c r="B60" s="122"/>
      <c r="C60" s="123"/>
      <c r="D60" s="213" t="s">
        <v>149</v>
      </c>
      <c r="E60" s="343">
        <v>55.2</v>
      </c>
      <c r="F60" s="343"/>
      <c r="G60" s="343"/>
      <c r="H60" s="344">
        <f t="shared" si="5"/>
        <v>0</v>
      </c>
      <c r="I60" s="194" t="e">
        <f t="shared" si="4"/>
        <v>#DIV/0!</v>
      </c>
    </row>
    <row r="61" spans="1:9" ht="38.25" customHeight="1" x14ac:dyDescent="0.25">
      <c r="A61" s="124">
        <v>322</v>
      </c>
      <c r="B61" s="125"/>
      <c r="C61" s="118"/>
      <c r="D61" s="109" t="s">
        <v>150</v>
      </c>
      <c r="E61" s="337">
        <f>SUM(E62:E67)</f>
        <v>8008.8499999999995</v>
      </c>
      <c r="F61" s="337">
        <v>15770</v>
      </c>
      <c r="G61" s="337">
        <f>SUM(G62:G67)</f>
        <v>9241.35</v>
      </c>
      <c r="H61" s="338">
        <f t="shared" si="5"/>
        <v>115.38922566910357</v>
      </c>
      <c r="I61" s="193">
        <f t="shared" si="4"/>
        <v>58.600824350031708</v>
      </c>
    </row>
    <row r="62" spans="1:9" ht="19.899999999999999" customHeight="1" x14ac:dyDescent="0.25">
      <c r="A62" s="121">
        <v>3221</v>
      </c>
      <c r="B62" s="122"/>
      <c r="C62" s="123"/>
      <c r="D62" s="213" t="s">
        <v>151</v>
      </c>
      <c r="E62" s="343">
        <v>1718.77</v>
      </c>
      <c r="F62" s="343"/>
      <c r="G62" s="343">
        <v>1568.42</v>
      </c>
      <c r="H62" s="344">
        <f t="shared" si="5"/>
        <v>91.252465425856869</v>
      </c>
      <c r="I62" s="194"/>
    </row>
    <row r="63" spans="1:9" x14ac:dyDescent="0.25">
      <c r="A63" s="121">
        <v>3222</v>
      </c>
      <c r="B63" s="122"/>
      <c r="C63" s="123"/>
      <c r="D63" s="213" t="s">
        <v>111</v>
      </c>
      <c r="E63" s="343"/>
      <c r="F63" s="343"/>
      <c r="G63" s="343"/>
      <c r="H63" s="344"/>
      <c r="I63" s="194"/>
    </row>
    <row r="64" spans="1:9" ht="33" customHeight="1" x14ac:dyDescent="0.25">
      <c r="A64" s="121">
        <v>3223</v>
      </c>
      <c r="B64" s="122"/>
      <c r="C64" s="123"/>
      <c r="D64" s="213" t="s">
        <v>112</v>
      </c>
      <c r="E64" s="343">
        <v>5382.79</v>
      </c>
      <c r="F64" s="343"/>
      <c r="G64" s="343">
        <v>5578.67</v>
      </c>
      <c r="H64" s="344">
        <f>SUM(G64/E64*100)</f>
        <v>103.6390050512838</v>
      </c>
      <c r="I64" s="194"/>
    </row>
    <row r="65" spans="1:9" ht="33" customHeight="1" x14ac:dyDescent="0.25">
      <c r="A65" s="121">
        <v>3224</v>
      </c>
      <c r="B65" s="122"/>
      <c r="C65" s="123"/>
      <c r="D65" s="213" t="s">
        <v>113</v>
      </c>
      <c r="E65" s="343">
        <v>68.290000000000006</v>
      </c>
      <c r="F65" s="343"/>
      <c r="G65" s="343">
        <v>407.85</v>
      </c>
      <c r="H65" s="344">
        <f>SUM(G65/E65*100)</f>
        <v>597.23239127251429</v>
      </c>
      <c r="I65" s="194"/>
    </row>
    <row r="66" spans="1:9" ht="14.45" customHeight="1" x14ac:dyDescent="0.25">
      <c r="A66" s="121">
        <v>3225</v>
      </c>
      <c r="B66" s="122"/>
      <c r="C66" s="123"/>
      <c r="D66" s="213" t="s">
        <v>152</v>
      </c>
      <c r="E66" s="343">
        <v>839</v>
      </c>
      <c r="F66" s="343"/>
      <c r="G66" s="343">
        <v>1686.41</v>
      </c>
      <c r="H66" s="344">
        <f>SUM(G66/E66*100)</f>
        <v>201.00238379022647</v>
      </c>
      <c r="I66" s="194"/>
    </row>
    <row r="67" spans="1:9" ht="26.45" customHeight="1" x14ac:dyDescent="0.25">
      <c r="A67" s="121">
        <v>3227</v>
      </c>
      <c r="B67" s="122"/>
      <c r="C67" s="123"/>
      <c r="D67" s="213" t="s">
        <v>115</v>
      </c>
      <c r="E67" s="343"/>
      <c r="F67" s="343"/>
      <c r="G67" s="343"/>
      <c r="H67" s="344"/>
      <c r="I67" s="194"/>
    </row>
    <row r="68" spans="1:9" ht="14.45" customHeight="1" x14ac:dyDescent="0.25">
      <c r="A68" s="208">
        <v>323</v>
      </c>
      <c r="B68" s="209"/>
      <c r="C68" s="210"/>
      <c r="D68" s="109" t="s">
        <v>116</v>
      </c>
      <c r="E68" s="337">
        <f>SUM(E69:E77)</f>
        <v>23247.1</v>
      </c>
      <c r="F68" s="337">
        <v>40130</v>
      </c>
      <c r="G68" s="337">
        <f>SUM(G69:G77)</f>
        <v>23804.030000000002</v>
      </c>
      <c r="H68" s="338">
        <f>SUM(G68/E68*100)</f>
        <v>102.39569666754133</v>
      </c>
      <c r="I68" s="193">
        <f>G68/F68*100</f>
        <v>59.317293795165718</v>
      </c>
    </row>
    <row r="69" spans="1:9" ht="23.45" customHeight="1" x14ac:dyDescent="0.25">
      <c r="A69" s="134">
        <v>3231</v>
      </c>
      <c r="B69" s="111"/>
      <c r="C69" s="135"/>
      <c r="D69" s="133" t="s">
        <v>153</v>
      </c>
      <c r="E69" s="343">
        <v>19670.25</v>
      </c>
      <c r="F69" s="343"/>
      <c r="G69" s="343">
        <v>18725.95</v>
      </c>
      <c r="H69" s="344">
        <f>SUM(G69/E69*100)</f>
        <v>95.199349271107394</v>
      </c>
      <c r="I69" s="194"/>
    </row>
    <row r="70" spans="1:9" ht="27" customHeight="1" x14ac:dyDescent="0.25">
      <c r="A70" s="121">
        <v>3232</v>
      </c>
      <c r="B70" s="122"/>
      <c r="C70" s="123"/>
      <c r="D70" s="213" t="s">
        <v>118</v>
      </c>
      <c r="E70" s="343">
        <v>441.5</v>
      </c>
      <c r="F70" s="343"/>
      <c r="G70" s="343"/>
      <c r="H70" s="344">
        <f>SUM(G70/E70*100)</f>
        <v>0</v>
      </c>
      <c r="I70" s="194"/>
    </row>
    <row r="71" spans="1:9" x14ac:dyDescent="0.25">
      <c r="A71" s="121">
        <v>3233</v>
      </c>
      <c r="B71" s="122"/>
      <c r="C71" s="123"/>
      <c r="D71" s="213" t="s">
        <v>154</v>
      </c>
      <c r="E71" s="343"/>
      <c r="F71" s="343"/>
      <c r="G71" s="343"/>
      <c r="H71" s="344"/>
      <c r="I71" s="194"/>
    </row>
    <row r="72" spans="1:9" ht="32.450000000000003" customHeight="1" x14ac:dyDescent="0.25">
      <c r="A72" s="121">
        <v>3234</v>
      </c>
      <c r="B72" s="122"/>
      <c r="C72" s="123"/>
      <c r="D72" s="213" t="s">
        <v>120</v>
      </c>
      <c r="E72" s="343">
        <v>524.14</v>
      </c>
      <c r="F72" s="343"/>
      <c r="G72" s="343">
        <v>861.79</v>
      </c>
      <c r="H72" s="344">
        <f>SUM(G72/E72*100)</f>
        <v>164.41981150074406</v>
      </c>
      <c r="I72" s="194"/>
    </row>
    <row r="73" spans="1:9" ht="32.450000000000003" customHeight="1" x14ac:dyDescent="0.25">
      <c r="A73" s="121">
        <v>3235</v>
      </c>
      <c r="B73" s="122"/>
      <c r="C73" s="123"/>
      <c r="D73" s="213" t="s">
        <v>121</v>
      </c>
      <c r="E73" s="343">
        <v>0</v>
      </c>
      <c r="F73" s="343"/>
      <c r="G73" s="343"/>
      <c r="H73" s="344"/>
      <c r="I73" s="194"/>
    </row>
    <row r="74" spans="1:9" ht="26.45" customHeight="1" x14ac:dyDescent="0.25">
      <c r="A74" s="121">
        <v>3236</v>
      </c>
      <c r="B74" s="122"/>
      <c r="C74" s="123"/>
      <c r="D74" s="82" t="s">
        <v>155</v>
      </c>
      <c r="E74" s="343">
        <v>0</v>
      </c>
      <c r="F74" s="343"/>
      <c r="G74" s="343">
        <v>700</v>
      </c>
      <c r="H74" s="344"/>
      <c r="I74" s="194"/>
    </row>
    <row r="75" spans="1:9" ht="14.45" customHeight="1" x14ac:dyDescent="0.25">
      <c r="A75" s="121">
        <v>3237</v>
      </c>
      <c r="B75" s="122"/>
      <c r="C75" s="123"/>
      <c r="D75" s="82" t="s">
        <v>156</v>
      </c>
      <c r="E75" s="343">
        <v>62.5</v>
      </c>
      <c r="F75" s="343"/>
      <c r="G75" s="343">
        <v>1417</v>
      </c>
      <c r="H75" s="344">
        <f>SUM(G75/E75*100)</f>
        <v>2267.2000000000003</v>
      </c>
      <c r="I75" s="194"/>
    </row>
    <row r="76" spans="1:9" ht="14.45" customHeight="1" x14ac:dyDescent="0.25">
      <c r="A76" s="121">
        <v>3238</v>
      </c>
      <c r="B76" s="122"/>
      <c r="C76" s="123"/>
      <c r="D76" s="82" t="s">
        <v>124</v>
      </c>
      <c r="E76" s="343">
        <v>667.2</v>
      </c>
      <c r="F76" s="343"/>
      <c r="G76" s="343">
        <v>1381.29</v>
      </c>
      <c r="H76" s="344">
        <f>SUM(G76/E76*100)</f>
        <v>207.02787769784172</v>
      </c>
      <c r="I76" s="194"/>
    </row>
    <row r="77" spans="1:9" ht="14.45" customHeight="1" x14ac:dyDescent="0.25">
      <c r="A77" s="121">
        <v>3239</v>
      </c>
      <c r="B77" s="122"/>
      <c r="C77" s="123"/>
      <c r="D77" s="82" t="s">
        <v>125</v>
      </c>
      <c r="E77" s="343">
        <v>1881.51</v>
      </c>
      <c r="F77" s="343"/>
      <c r="G77" s="343">
        <v>718</v>
      </c>
      <c r="H77" s="344">
        <f>SUM(G77/E77*100)</f>
        <v>38.160838900670207</v>
      </c>
      <c r="I77" s="194"/>
    </row>
    <row r="78" spans="1:9" ht="25.5" x14ac:dyDescent="0.25">
      <c r="A78" s="304">
        <v>329</v>
      </c>
      <c r="B78" s="305"/>
      <c r="C78" s="306"/>
      <c r="D78" s="307" t="s">
        <v>126</v>
      </c>
      <c r="E78" s="353">
        <f>SUM(E79:E80)</f>
        <v>125</v>
      </c>
      <c r="F78" s="353">
        <v>200</v>
      </c>
      <c r="G78" s="353">
        <f>SUM(G79:G80)</f>
        <v>140</v>
      </c>
      <c r="H78" s="338">
        <f>SUM(G78/E78*100)</f>
        <v>112.00000000000001</v>
      </c>
      <c r="I78" s="193">
        <f>G78/F78*100</f>
        <v>70</v>
      </c>
    </row>
    <row r="79" spans="1:9" ht="14.45" customHeight="1" x14ac:dyDescent="0.25">
      <c r="A79" s="136">
        <v>3292</v>
      </c>
      <c r="B79" s="137"/>
      <c r="C79" s="138"/>
      <c r="D79" s="19" t="s">
        <v>128</v>
      </c>
      <c r="E79" s="354">
        <v>0</v>
      </c>
      <c r="F79" s="354"/>
      <c r="G79" s="354">
        <v>0</v>
      </c>
      <c r="H79" s="344"/>
      <c r="I79" s="194"/>
    </row>
    <row r="80" spans="1:9" ht="21.6" customHeight="1" x14ac:dyDescent="0.25">
      <c r="A80" s="136">
        <v>3294</v>
      </c>
      <c r="B80" s="137"/>
      <c r="C80" s="138"/>
      <c r="D80" s="19" t="s">
        <v>157</v>
      </c>
      <c r="E80" s="354">
        <v>125</v>
      </c>
      <c r="F80" s="354"/>
      <c r="G80" s="354">
        <v>140</v>
      </c>
      <c r="H80" s="344">
        <f t="shared" ref="H80:H86" si="6">SUM(G80/E80*100)</f>
        <v>112.00000000000001</v>
      </c>
      <c r="I80" s="194"/>
    </row>
    <row r="81" spans="1:9" ht="14.45" customHeight="1" x14ac:dyDescent="0.25">
      <c r="A81" s="206">
        <v>34</v>
      </c>
      <c r="B81" s="180"/>
      <c r="C81" s="181"/>
      <c r="D81" s="174" t="s">
        <v>51</v>
      </c>
      <c r="E81" s="341">
        <f>SUM(E82)</f>
        <v>353.9</v>
      </c>
      <c r="F81" s="341">
        <f>SUM(F82)</f>
        <v>200</v>
      </c>
      <c r="G81" s="341">
        <f>SUM(G82)</f>
        <v>8.3000000000000007</v>
      </c>
      <c r="H81" s="342">
        <f t="shared" si="6"/>
        <v>2.3452952811528682</v>
      </c>
      <c r="I81" s="192">
        <f>G81/F81*100</f>
        <v>4.1500000000000004</v>
      </c>
    </row>
    <row r="82" spans="1:9" ht="26.45" customHeight="1" x14ac:dyDescent="0.25">
      <c r="A82" s="139">
        <v>343</v>
      </c>
      <c r="B82" s="202"/>
      <c r="C82" s="120"/>
      <c r="D82" s="109" t="s">
        <v>141</v>
      </c>
      <c r="E82" s="337">
        <f>SUM(E83:E84)</f>
        <v>353.9</v>
      </c>
      <c r="F82" s="337">
        <v>200</v>
      </c>
      <c r="G82" s="337">
        <f>SUM(G83:G84)</f>
        <v>8.3000000000000007</v>
      </c>
      <c r="H82" s="338">
        <f t="shared" si="6"/>
        <v>2.3452952811528682</v>
      </c>
      <c r="I82" s="193">
        <f>G82/F82*100</f>
        <v>4.1500000000000004</v>
      </c>
    </row>
    <row r="83" spans="1:9" ht="30.6" customHeight="1" x14ac:dyDescent="0.25">
      <c r="A83" s="140">
        <v>3431</v>
      </c>
      <c r="B83" s="141"/>
      <c r="C83" s="142"/>
      <c r="D83" s="110" t="s">
        <v>133</v>
      </c>
      <c r="E83" s="343">
        <v>279.24</v>
      </c>
      <c r="F83" s="343"/>
      <c r="G83" s="343">
        <v>8.3000000000000007</v>
      </c>
      <c r="H83" s="344">
        <f t="shared" si="6"/>
        <v>2.9723535310127494</v>
      </c>
      <c r="I83" s="194"/>
    </row>
    <row r="84" spans="1:9" ht="31.9" customHeight="1" x14ac:dyDescent="0.25">
      <c r="A84" s="140">
        <v>3433</v>
      </c>
      <c r="B84" s="141"/>
      <c r="C84" s="142"/>
      <c r="D84" s="110" t="s">
        <v>134</v>
      </c>
      <c r="E84" s="343">
        <v>74.66</v>
      </c>
      <c r="F84" s="343"/>
      <c r="G84" s="343"/>
      <c r="H84" s="344">
        <f t="shared" si="6"/>
        <v>0</v>
      </c>
      <c r="I84" s="194"/>
    </row>
    <row r="85" spans="1:9" ht="31.9" customHeight="1" x14ac:dyDescent="0.25">
      <c r="A85" s="442" t="s">
        <v>207</v>
      </c>
      <c r="B85" s="442"/>
      <c r="C85" s="442"/>
      <c r="D85" s="63" t="s">
        <v>65</v>
      </c>
      <c r="E85" s="355">
        <f>SUM(E86)</f>
        <v>441639.61</v>
      </c>
      <c r="F85" s="355">
        <f>SUM(F86)</f>
        <v>832139</v>
      </c>
      <c r="G85" s="355">
        <f>SUM(G86)</f>
        <v>412443.29</v>
      </c>
      <c r="H85" s="356">
        <f t="shared" si="6"/>
        <v>93.389107467058935</v>
      </c>
      <c r="I85" s="286">
        <f>G85/F85*100</f>
        <v>49.564230254801181</v>
      </c>
    </row>
    <row r="86" spans="1:9" ht="18.600000000000001" customHeight="1" x14ac:dyDescent="0.25">
      <c r="A86" s="474">
        <v>3</v>
      </c>
      <c r="B86" s="474"/>
      <c r="C86" s="474"/>
      <c r="D86" s="188" t="s">
        <v>4</v>
      </c>
      <c r="E86" s="339">
        <f>SUM(E88+E90+E92+E95+E99+E102+E106)</f>
        <v>441639.61</v>
      </c>
      <c r="F86" s="339">
        <f>SUM(F87+F94)</f>
        <v>832139</v>
      </c>
      <c r="G86" s="339">
        <f>SUM(G88+G90+G92+G95+G99+G102+G106)</f>
        <v>412443.29</v>
      </c>
      <c r="H86" s="340">
        <f t="shared" si="6"/>
        <v>93.389107467058935</v>
      </c>
      <c r="I86" s="268">
        <f>G86/F86*100</f>
        <v>49.564230254801181</v>
      </c>
    </row>
    <row r="87" spans="1:9" ht="18.600000000000001" customHeight="1" x14ac:dyDescent="0.25">
      <c r="A87" s="475">
        <v>31</v>
      </c>
      <c r="B87" s="476"/>
      <c r="C87" s="477"/>
      <c r="D87" s="95" t="s">
        <v>5</v>
      </c>
      <c r="E87" s="341"/>
      <c r="F87" s="341">
        <f>SUM(F88+F90+F92)</f>
        <v>798428</v>
      </c>
      <c r="G87" s="341">
        <f>G88+G90+G92</f>
        <v>391130.53</v>
      </c>
      <c r="H87" s="333"/>
      <c r="I87" s="196">
        <f>G87/F87*100</f>
        <v>48.987576838487634</v>
      </c>
    </row>
    <row r="88" spans="1:9" ht="18.600000000000001" customHeight="1" x14ac:dyDescent="0.25">
      <c r="A88" s="115">
        <v>311</v>
      </c>
      <c r="B88" s="116"/>
      <c r="C88" s="109"/>
      <c r="D88" s="109" t="s">
        <v>146</v>
      </c>
      <c r="E88" s="337">
        <f>SUM(E89:E89)</f>
        <v>354419.49</v>
      </c>
      <c r="F88" s="337">
        <v>661194</v>
      </c>
      <c r="G88" s="337">
        <f>SUM(G89:G89)</f>
        <v>322934.83</v>
      </c>
      <c r="H88" s="338">
        <f t="shared" ref="H88:H95" si="7">SUM(G88/E88*100)</f>
        <v>91.116555130757632</v>
      </c>
      <c r="I88" s="193">
        <f>G88/F88*100</f>
        <v>48.841161595537777</v>
      </c>
    </row>
    <row r="89" spans="1:9" ht="18.600000000000001" customHeight="1" x14ac:dyDescent="0.25">
      <c r="A89" s="211">
        <v>3111</v>
      </c>
      <c r="B89" s="212"/>
      <c r="C89" s="213"/>
      <c r="D89" s="213" t="s">
        <v>99</v>
      </c>
      <c r="E89" s="343">
        <v>354419.49</v>
      </c>
      <c r="F89" s="343"/>
      <c r="G89" s="343">
        <v>322934.83</v>
      </c>
      <c r="H89" s="344">
        <f t="shared" si="7"/>
        <v>91.116555130757632</v>
      </c>
      <c r="I89" s="194"/>
    </row>
    <row r="90" spans="1:9" ht="18.600000000000001" customHeight="1" x14ac:dyDescent="0.25">
      <c r="A90" s="211">
        <v>312</v>
      </c>
      <c r="B90" s="212"/>
      <c r="C90" s="213"/>
      <c r="D90" s="213" t="s">
        <v>101</v>
      </c>
      <c r="E90" s="343">
        <f>SUM(E91)</f>
        <v>12764.74</v>
      </c>
      <c r="F90" s="343">
        <v>28136</v>
      </c>
      <c r="G90" s="343">
        <f>G91</f>
        <v>14308.9</v>
      </c>
      <c r="H90" s="344">
        <f t="shared" si="7"/>
        <v>112.09707365759114</v>
      </c>
      <c r="I90" s="194">
        <f>G90/F90*100</f>
        <v>50.85619846460051</v>
      </c>
    </row>
    <row r="91" spans="1:9" ht="18.600000000000001" customHeight="1" x14ac:dyDescent="0.25">
      <c r="A91" s="211">
        <v>3121</v>
      </c>
      <c r="B91" s="212"/>
      <c r="C91" s="213"/>
      <c r="D91" s="213" t="s">
        <v>101</v>
      </c>
      <c r="E91" s="343">
        <v>12764.74</v>
      </c>
      <c r="F91" s="343"/>
      <c r="G91" s="343">
        <v>14308.9</v>
      </c>
      <c r="H91" s="344">
        <f t="shared" si="7"/>
        <v>112.09707365759114</v>
      </c>
      <c r="I91" s="194"/>
    </row>
    <row r="92" spans="1:9" ht="18.600000000000001" customHeight="1" x14ac:dyDescent="0.25">
      <c r="A92" s="211">
        <v>313</v>
      </c>
      <c r="B92" s="212"/>
      <c r="C92" s="213"/>
      <c r="D92" s="213" t="s">
        <v>102</v>
      </c>
      <c r="E92" s="343">
        <f>SUM(E93)</f>
        <v>58479.25</v>
      </c>
      <c r="F92" s="343">
        <v>109098</v>
      </c>
      <c r="G92" s="343">
        <f>SUM(G93)</f>
        <v>53886.8</v>
      </c>
      <c r="H92" s="344">
        <f t="shared" si="7"/>
        <v>92.146872608660345</v>
      </c>
      <c r="I92" s="194">
        <f>G92/F92*100</f>
        <v>49.393022786852192</v>
      </c>
    </row>
    <row r="93" spans="1:9" ht="29.45" customHeight="1" x14ac:dyDescent="0.25">
      <c r="A93" s="211">
        <v>3132</v>
      </c>
      <c r="B93" s="212"/>
      <c r="C93" s="213"/>
      <c r="D93" s="213" t="s">
        <v>147</v>
      </c>
      <c r="E93" s="343">
        <v>58479.25</v>
      </c>
      <c r="F93" s="343"/>
      <c r="G93" s="343">
        <v>53886.8</v>
      </c>
      <c r="H93" s="344">
        <f t="shared" si="7"/>
        <v>92.146872608660345</v>
      </c>
      <c r="I93" s="194"/>
    </row>
    <row r="94" spans="1:9" ht="18.600000000000001" customHeight="1" x14ac:dyDescent="0.25">
      <c r="A94" s="478">
        <v>32</v>
      </c>
      <c r="B94" s="479"/>
      <c r="C94" s="480"/>
      <c r="D94" s="95" t="s">
        <v>11</v>
      </c>
      <c r="E94" s="341">
        <f>SUM(E95+E99+E102+E104+E106+E107)</f>
        <v>15976.130000000001</v>
      </c>
      <c r="F94" s="341">
        <f>SUM(F95+F99+F102+F104+F106+F107)</f>
        <v>33711</v>
      </c>
      <c r="G94" s="341">
        <f>SUM(G95+G99+G102+G104+G106)</f>
        <v>21312.76</v>
      </c>
      <c r="H94" s="333">
        <f t="shared" si="7"/>
        <v>133.40377175198248</v>
      </c>
      <c r="I94" s="196">
        <f>G94/F94*100</f>
        <v>63.221975022989533</v>
      </c>
    </row>
    <row r="95" spans="1:9" ht="21.6" customHeight="1" x14ac:dyDescent="0.25">
      <c r="A95" s="115">
        <v>321</v>
      </c>
      <c r="B95" s="116"/>
      <c r="C95" s="109"/>
      <c r="D95" s="109" t="s">
        <v>105</v>
      </c>
      <c r="E95" s="337">
        <f>SUM(E96:E98)</f>
        <v>13654.61</v>
      </c>
      <c r="F95" s="337">
        <v>29583</v>
      </c>
      <c r="G95" s="337">
        <f>SUM(G96:G98)</f>
        <v>18504.91</v>
      </c>
      <c r="H95" s="338">
        <f t="shared" si="7"/>
        <v>135.52133675000604</v>
      </c>
      <c r="I95" s="193">
        <f>G95/F95*100</f>
        <v>62.552513267755131</v>
      </c>
    </row>
    <row r="96" spans="1:9" ht="21" customHeight="1" x14ac:dyDescent="0.25">
      <c r="A96" s="211">
        <v>3211</v>
      </c>
      <c r="B96" s="212"/>
      <c r="C96" s="213"/>
      <c r="D96" s="213" t="s">
        <v>106</v>
      </c>
      <c r="E96" s="343"/>
      <c r="F96" s="343"/>
      <c r="G96" s="343">
        <v>120</v>
      </c>
      <c r="H96" s="344"/>
      <c r="I96" s="194"/>
    </row>
    <row r="97" spans="1:9" ht="24.6" customHeight="1" x14ac:dyDescent="0.25">
      <c r="A97" s="211">
        <v>3212</v>
      </c>
      <c r="B97" s="212"/>
      <c r="C97" s="213"/>
      <c r="D97" s="213" t="s">
        <v>148</v>
      </c>
      <c r="E97" s="343">
        <v>13654.61</v>
      </c>
      <c r="F97" s="343"/>
      <c r="G97" s="343">
        <v>18384.91</v>
      </c>
      <c r="H97" s="344">
        <f>SUM(G97/E97*100)</f>
        <v>134.6425126752064</v>
      </c>
      <c r="I97" s="194"/>
    </row>
    <row r="98" spans="1:9" ht="21" customHeight="1" x14ac:dyDescent="0.25">
      <c r="A98" s="117">
        <v>3213</v>
      </c>
      <c r="B98" s="113"/>
      <c r="C98" s="114"/>
      <c r="D98" s="82" t="s">
        <v>158</v>
      </c>
      <c r="E98" s="343"/>
      <c r="F98" s="343"/>
      <c r="G98" s="343"/>
      <c r="H98" s="344"/>
      <c r="I98" s="194"/>
    </row>
    <row r="99" spans="1:9" ht="19.899999999999999" customHeight="1" x14ac:dyDescent="0.25">
      <c r="A99" s="211">
        <v>322</v>
      </c>
      <c r="B99" s="185"/>
      <c r="C99" s="186"/>
      <c r="D99" s="187" t="s">
        <v>109</v>
      </c>
      <c r="E99" s="357">
        <f>SUM(E100:E101)</f>
        <v>0</v>
      </c>
      <c r="F99" s="357">
        <f>SUM(F100:F101)</f>
        <v>0</v>
      </c>
      <c r="G99" s="357">
        <f>SUM(G100:G101)</f>
        <v>770.68</v>
      </c>
      <c r="H99" s="344"/>
      <c r="I99" s="194"/>
    </row>
    <row r="100" spans="1:9" ht="26.45" customHeight="1" x14ac:dyDescent="0.25">
      <c r="A100" s="211">
        <v>3221</v>
      </c>
      <c r="B100" s="215"/>
      <c r="C100" s="216"/>
      <c r="D100" s="82" t="s">
        <v>151</v>
      </c>
      <c r="E100" s="343"/>
      <c r="F100" s="343"/>
      <c r="G100" s="343"/>
      <c r="H100" s="344"/>
      <c r="I100" s="194"/>
    </row>
    <row r="101" spans="1:9" ht="19.149999999999999" customHeight="1" x14ac:dyDescent="0.25">
      <c r="A101" s="211">
        <v>3225</v>
      </c>
      <c r="B101" s="215"/>
      <c r="C101" s="216"/>
      <c r="D101" s="82" t="s">
        <v>152</v>
      </c>
      <c r="E101" s="343"/>
      <c r="F101" s="343"/>
      <c r="G101" s="343">
        <v>770.68</v>
      </c>
      <c r="H101" s="344"/>
      <c r="I101" s="194"/>
    </row>
    <row r="102" spans="1:9" ht="19.149999999999999" customHeight="1" x14ac:dyDescent="0.25">
      <c r="A102" s="211">
        <v>323</v>
      </c>
      <c r="B102" s="215"/>
      <c r="C102" s="216"/>
      <c r="D102" s="82" t="s">
        <v>116</v>
      </c>
      <c r="E102" s="343">
        <v>999.52</v>
      </c>
      <c r="F102" s="343">
        <v>1608</v>
      </c>
      <c r="G102" s="343">
        <f>G103</f>
        <v>777.17</v>
      </c>
      <c r="H102" s="344">
        <f>SUM(G102/E102*100)</f>
        <v>77.754322074595805</v>
      </c>
      <c r="I102" s="194">
        <f>G102/F102*100</f>
        <v>48.331467661691541</v>
      </c>
    </row>
    <row r="103" spans="1:9" ht="20.45" customHeight="1" x14ac:dyDescent="0.25">
      <c r="A103" s="211">
        <v>3231</v>
      </c>
      <c r="B103" s="215"/>
      <c r="C103" s="216"/>
      <c r="D103" s="82" t="s">
        <v>153</v>
      </c>
      <c r="E103" s="343"/>
      <c r="F103" s="343"/>
      <c r="G103" s="343">
        <v>777.17</v>
      </c>
      <c r="H103" s="344"/>
      <c r="I103" s="194"/>
    </row>
    <row r="104" spans="1:9" ht="26.45" customHeight="1" x14ac:dyDescent="0.25">
      <c r="A104" s="211">
        <v>324</v>
      </c>
      <c r="B104" s="215"/>
      <c r="C104" s="216"/>
      <c r="D104" s="82" t="s">
        <v>159</v>
      </c>
      <c r="E104" s="343">
        <f t="shared" ref="E104:G104" si="8">SUM(E105)</f>
        <v>0</v>
      </c>
      <c r="F104" s="343">
        <f t="shared" si="8"/>
        <v>0</v>
      </c>
      <c r="G104" s="343">
        <f t="shared" si="8"/>
        <v>0</v>
      </c>
      <c r="H104" s="344"/>
      <c r="I104" s="194"/>
    </row>
    <row r="105" spans="1:9" ht="26.45" customHeight="1" x14ac:dyDescent="0.25">
      <c r="A105" s="211">
        <v>3241</v>
      </c>
      <c r="B105" s="215"/>
      <c r="C105" s="216"/>
      <c r="D105" s="82" t="s">
        <v>159</v>
      </c>
      <c r="E105" s="343"/>
      <c r="F105" s="343"/>
      <c r="G105" s="343"/>
      <c r="H105" s="344"/>
      <c r="I105" s="194"/>
    </row>
    <row r="106" spans="1:9" ht="26.45" customHeight="1" x14ac:dyDescent="0.25">
      <c r="A106" s="287">
        <v>329</v>
      </c>
      <c r="B106" s="122"/>
      <c r="C106" s="123"/>
      <c r="D106" s="82" t="s">
        <v>126</v>
      </c>
      <c r="E106" s="343">
        <v>1322</v>
      </c>
      <c r="F106" s="343">
        <v>2520</v>
      </c>
      <c r="G106" s="343">
        <f>G107</f>
        <v>1260</v>
      </c>
      <c r="H106" s="344"/>
      <c r="I106" s="194">
        <f>G106/F106*100</f>
        <v>50</v>
      </c>
    </row>
    <row r="107" spans="1:9" ht="26.45" customHeight="1" x14ac:dyDescent="0.25">
      <c r="A107" s="287">
        <v>3295</v>
      </c>
      <c r="B107" s="122"/>
      <c r="C107" s="123"/>
      <c r="D107" s="82" t="s">
        <v>131</v>
      </c>
      <c r="E107" s="343"/>
      <c r="F107" s="343"/>
      <c r="G107" s="343">
        <v>1260</v>
      </c>
      <c r="H107" s="344"/>
      <c r="I107" s="194"/>
    </row>
    <row r="108" spans="1:9" ht="25.5" x14ac:dyDescent="0.25">
      <c r="A108" s="494" t="s">
        <v>209</v>
      </c>
      <c r="B108" s="494"/>
      <c r="C108" s="494"/>
      <c r="D108" s="107" t="s">
        <v>161</v>
      </c>
      <c r="E108" s="337">
        <f>E109</f>
        <v>0</v>
      </c>
      <c r="F108" s="337">
        <f>SUM(F109+F122)</f>
        <v>771</v>
      </c>
      <c r="G108" s="337">
        <f>G109</f>
        <v>0</v>
      </c>
      <c r="H108" s="338"/>
      <c r="I108" s="193">
        <f>G108/F108*100</f>
        <v>0</v>
      </c>
    </row>
    <row r="109" spans="1:9" x14ac:dyDescent="0.25">
      <c r="A109" s="270">
        <v>3</v>
      </c>
      <c r="B109" s="266"/>
      <c r="C109" s="267"/>
      <c r="D109" s="267" t="s">
        <v>4</v>
      </c>
      <c r="E109" s="339">
        <f t="shared" ref="E109:G109" si="9">SUM(E110)</f>
        <v>0</v>
      </c>
      <c r="F109" s="339">
        <f t="shared" si="9"/>
        <v>771</v>
      </c>
      <c r="G109" s="339">
        <f t="shared" si="9"/>
        <v>0</v>
      </c>
      <c r="H109" s="340"/>
      <c r="I109" s="268">
        <f>G109/F109*100</f>
        <v>0</v>
      </c>
    </row>
    <row r="110" spans="1:9" x14ac:dyDescent="0.25">
      <c r="A110" s="478">
        <v>32</v>
      </c>
      <c r="B110" s="479"/>
      <c r="C110" s="480"/>
      <c r="D110" s="174" t="s">
        <v>11</v>
      </c>
      <c r="E110" s="341">
        <f t="shared" ref="E110" si="10">SUM(E111+E115+E118)</f>
        <v>0</v>
      </c>
      <c r="F110" s="341">
        <f t="shared" ref="F110:G110" si="11">SUM(F111+F115+F118)</f>
        <v>771</v>
      </c>
      <c r="G110" s="341">
        <f t="shared" si="11"/>
        <v>0</v>
      </c>
      <c r="H110" s="342"/>
      <c r="I110" s="192">
        <f>G110/F110*100</f>
        <v>0</v>
      </c>
    </row>
    <row r="111" spans="1:9" x14ac:dyDescent="0.25">
      <c r="A111" s="211">
        <v>321</v>
      </c>
      <c r="B111" s="212"/>
      <c r="C111" s="213"/>
      <c r="D111" s="213" t="s">
        <v>105</v>
      </c>
      <c r="E111" s="343">
        <f t="shared" ref="E111" si="12">SUM(E112:E114)</f>
        <v>0</v>
      </c>
      <c r="F111" s="343">
        <f t="shared" ref="F111:G111" si="13">SUM(F112:F114)</f>
        <v>0</v>
      </c>
      <c r="G111" s="343">
        <f t="shared" si="13"/>
        <v>0</v>
      </c>
      <c r="H111" s="344"/>
      <c r="I111" s="194"/>
    </row>
    <row r="112" spans="1:9" x14ac:dyDescent="0.25">
      <c r="A112" s="211">
        <v>3211</v>
      </c>
      <c r="B112" s="212"/>
      <c r="C112" s="213"/>
      <c r="D112" s="213" t="s">
        <v>106</v>
      </c>
      <c r="E112" s="343"/>
      <c r="F112" s="343"/>
      <c r="G112" s="343"/>
      <c r="H112" s="344"/>
      <c r="I112" s="194"/>
    </row>
    <row r="113" spans="1:9" ht="25.5" x14ac:dyDescent="0.25">
      <c r="A113" s="211">
        <v>3212</v>
      </c>
      <c r="B113" s="212"/>
      <c r="C113" s="213"/>
      <c r="D113" s="213" t="s">
        <v>148</v>
      </c>
      <c r="E113" s="343"/>
      <c r="F113" s="343"/>
      <c r="G113" s="343"/>
      <c r="H113" s="344"/>
      <c r="I113" s="194"/>
    </row>
    <row r="114" spans="1:9" x14ac:dyDescent="0.25">
      <c r="A114" s="211">
        <v>3213</v>
      </c>
      <c r="B114" s="215"/>
      <c r="C114" s="216"/>
      <c r="D114" s="82" t="s">
        <v>158</v>
      </c>
      <c r="E114" s="343"/>
      <c r="F114" s="343"/>
      <c r="G114" s="343"/>
      <c r="H114" s="344"/>
      <c r="I114" s="194"/>
    </row>
    <row r="115" spans="1:9" x14ac:dyDescent="0.25">
      <c r="A115" s="211">
        <v>322</v>
      </c>
      <c r="B115" s="185"/>
      <c r="C115" s="186"/>
      <c r="D115" s="187" t="s">
        <v>109</v>
      </c>
      <c r="E115" s="357">
        <f t="shared" ref="E115" si="14">SUM(E116+E117)</f>
        <v>0</v>
      </c>
      <c r="F115" s="357">
        <v>771</v>
      </c>
      <c r="G115" s="357">
        <f t="shared" ref="G115" si="15">SUM(G116+G117)</f>
        <v>0</v>
      </c>
      <c r="H115" s="344"/>
      <c r="I115" s="194">
        <f>G115/F115*100</f>
        <v>0</v>
      </c>
    </row>
    <row r="116" spans="1:9" ht="23.45" customHeight="1" x14ac:dyDescent="0.25">
      <c r="A116" s="211">
        <v>3221</v>
      </c>
      <c r="B116" s="215"/>
      <c r="C116" s="216"/>
      <c r="D116" s="82" t="s">
        <v>151</v>
      </c>
      <c r="E116" s="343"/>
      <c r="F116" s="343"/>
      <c r="G116" s="343"/>
      <c r="H116" s="344"/>
      <c r="I116" s="194"/>
    </row>
    <row r="117" spans="1:9" x14ac:dyDescent="0.25">
      <c r="A117" s="211">
        <v>3222</v>
      </c>
      <c r="B117" s="215"/>
      <c r="C117" s="216"/>
      <c r="D117" s="82" t="s">
        <v>111</v>
      </c>
      <c r="E117" s="343"/>
      <c r="F117" s="343"/>
      <c r="G117" s="343"/>
      <c r="H117" s="344"/>
      <c r="I117" s="194"/>
    </row>
    <row r="118" spans="1:9" x14ac:dyDescent="0.25">
      <c r="A118" s="211">
        <v>323</v>
      </c>
      <c r="B118" s="215"/>
      <c r="C118" s="216"/>
      <c r="D118" s="82" t="s">
        <v>116</v>
      </c>
      <c r="E118" s="327"/>
      <c r="F118" s="327"/>
      <c r="G118" s="327"/>
      <c r="H118" s="344"/>
      <c r="I118" s="194"/>
    </row>
    <row r="119" spans="1:9" ht="16.899999999999999" customHeight="1" x14ac:dyDescent="0.25">
      <c r="A119" s="211">
        <v>3239</v>
      </c>
      <c r="B119" s="215"/>
      <c r="C119" s="216"/>
      <c r="D119" s="82" t="s">
        <v>125</v>
      </c>
      <c r="E119" s="343"/>
      <c r="F119" s="343"/>
      <c r="G119" s="343"/>
      <c r="H119" s="344"/>
      <c r="I119" s="194"/>
    </row>
    <row r="120" spans="1:9" ht="29.25" customHeight="1" x14ac:dyDescent="0.25">
      <c r="A120" s="200" t="s">
        <v>178</v>
      </c>
      <c r="B120" s="288"/>
      <c r="C120" s="289"/>
      <c r="D120" s="128" t="s">
        <v>181</v>
      </c>
      <c r="E120" s="355">
        <f>E121</f>
        <v>18819.8</v>
      </c>
      <c r="F120" s="326">
        <v>0</v>
      </c>
      <c r="G120" s="355">
        <f>G121</f>
        <v>0</v>
      </c>
      <c r="H120" s="333"/>
      <c r="I120" s="196"/>
    </row>
    <row r="121" spans="1:9" ht="16.899999999999999" customHeight="1" x14ac:dyDescent="0.25">
      <c r="A121" s="197">
        <v>3</v>
      </c>
      <c r="B121" s="209"/>
      <c r="C121" s="210"/>
      <c r="D121" s="223" t="s">
        <v>4</v>
      </c>
      <c r="E121" s="358">
        <f>E122+E124</f>
        <v>18819.8</v>
      </c>
      <c r="F121" s="337">
        <v>0</v>
      </c>
      <c r="G121" s="358">
        <f>G122+G124</f>
        <v>0</v>
      </c>
      <c r="H121" s="338"/>
      <c r="I121" s="193"/>
    </row>
    <row r="122" spans="1:9" ht="24.6" customHeight="1" x14ac:dyDescent="0.25">
      <c r="A122" s="443">
        <v>321</v>
      </c>
      <c r="B122" s="444"/>
      <c r="C122" s="445"/>
      <c r="D122" s="213" t="s">
        <v>105</v>
      </c>
      <c r="E122" s="343">
        <f>E123</f>
        <v>16219.8</v>
      </c>
      <c r="F122" s="343"/>
      <c r="G122" s="343"/>
      <c r="H122" s="344"/>
      <c r="I122" s="194"/>
    </row>
    <row r="123" spans="1:9" ht="25.9" customHeight="1" x14ac:dyDescent="0.25">
      <c r="A123" s="443">
        <v>3213</v>
      </c>
      <c r="B123" s="444"/>
      <c r="C123" s="445"/>
      <c r="D123" s="82" t="s">
        <v>158</v>
      </c>
      <c r="E123" s="343">
        <v>16219.8</v>
      </c>
      <c r="F123" s="343"/>
      <c r="G123" s="343"/>
      <c r="H123" s="344"/>
      <c r="I123" s="194"/>
    </row>
    <row r="124" spans="1:9" ht="16.899999999999999" customHeight="1" x14ac:dyDescent="0.25">
      <c r="A124" s="140">
        <v>323</v>
      </c>
      <c r="B124" s="141"/>
      <c r="C124" s="142"/>
      <c r="D124" s="82" t="s">
        <v>116</v>
      </c>
      <c r="E124" s="343">
        <f t="shared" ref="E124:F124" si="16">SUM(E125)</f>
        <v>2600</v>
      </c>
      <c r="F124" s="343">
        <f t="shared" si="16"/>
        <v>0</v>
      </c>
      <c r="G124" s="343"/>
      <c r="H124" s="344"/>
      <c r="I124" s="194"/>
    </row>
    <row r="125" spans="1:9" ht="16.899999999999999" customHeight="1" x14ac:dyDescent="0.25">
      <c r="A125" s="140">
        <v>3231</v>
      </c>
      <c r="B125" s="141"/>
      <c r="C125" s="142"/>
      <c r="D125" s="133" t="s">
        <v>153</v>
      </c>
      <c r="E125" s="343">
        <v>2600</v>
      </c>
      <c r="F125" s="343"/>
      <c r="G125" s="343"/>
      <c r="H125" s="344"/>
      <c r="I125" s="194"/>
    </row>
    <row r="126" spans="1:9" ht="25.5" customHeight="1" x14ac:dyDescent="0.25">
      <c r="A126" s="461" t="s">
        <v>53</v>
      </c>
      <c r="B126" s="462"/>
      <c r="C126" s="463"/>
      <c r="D126" s="290" t="s">
        <v>54</v>
      </c>
      <c r="E126" s="326">
        <f>SUM(E127+E133)</f>
        <v>7751.05</v>
      </c>
      <c r="F126" s="326">
        <f>SUM(F127+F133)</f>
        <v>7200</v>
      </c>
      <c r="G126" s="326">
        <f>SUM(G127+G133)</f>
        <v>0</v>
      </c>
      <c r="H126" s="333">
        <f>SUM(G126/E126*100)</f>
        <v>0</v>
      </c>
      <c r="I126" s="196">
        <f>G126/F126*100</f>
        <v>0</v>
      </c>
    </row>
    <row r="127" spans="1:9" ht="15" customHeight="1" x14ac:dyDescent="0.25">
      <c r="A127" s="439" t="s">
        <v>50</v>
      </c>
      <c r="B127" s="440"/>
      <c r="C127" s="441"/>
      <c r="D127" s="247" t="s">
        <v>52</v>
      </c>
      <c r="E127" s="341">
        <f t="shared" ref="E127:G128" si="17">SUM(E128)</f>
        <v>7751.05</v>
      </c>
      <c r="F127" s="341">
        <f t="shared" si="17"/>
        <v>7200</v>
      </c>
      <c r="G127" s="341">
        <f t="shared" si="17"/>
        <v>0</v>
      </c>
      <c r="H127" s="333">
        <f>SUM(G127/E127*100)</f>
        <v>0</v>
      </c>
      <c r="I127" s="196">
        <f>G127/F127*100</f>
        <v>0</v>
      </c>
    </row>
    <row r="128" spans="1:9" x14ac:dyDescent="0.25">
      <c r="A128" s="496">
        <v>3</v>
      </c>
      <c r="B128" s="497"/>
      <c r="C128" s="498"/>
      <c r="D128" s="188" t="s">
        <v>4</v>
      </c>
      <c r="E128" s="339">
        <f t="shared" si="17"/>
        <v>7751.05</v>
      </c>
      <c r="F128" s="339">
        <f t="shared" si="17"/>
        <v>7200</v>
      </c>
      <c r="G128" s="339">
        <f t="shared" si="17"/>
        <v>0</v>
      </c>
      <c r="H128" s="340">
        <f>SUM(G128/E128*100)</f>
        <v>0</v>
      </c>
      <c r="I128" s="268">
        <f>G128/F128*100</f>
        <v>0</v>
      </c>
    </row>
    <row r="129" spans="1:9" x14ac:dyDescent="0.25">
      <c r="A129" s="108">
        <v>32</v>
      </c>
      <c r="B129" s="180"/>
      <c r="C129" s="181"/>
      <c r="D129" s="184" t="s">
        <v>11</v>
      </c>
      <c r="E129" s="341">
        <f>SUM(E131+E130)</f>
        <v>7751.05</v>
      </c>
      <c r="F129" s="341">
        <f>SUM(F130+F131)</f>
        <v>7200</v>
      </c>
      <c r="G129" s="341">
        <f>SUM(G131+G130)</f>
        <v>0</v>
      </c>
      <c r="H129" s="333">
        <f>SUM(G129/E129*100)</f>
        <v>0</v>
      </c>
      <c r="I129" s="196">
        <f>G129/F129*100</f>
        <v>0</v>
      </c>
    </row>
    <row r="130" spans="1:9" x14ac:dyDescent="0.25">
      <c r="A130" s="112">
        <v>322</v>
      </c>
      <c r="B130" s="113"/>
      <c r="C130" s="114"/>
      <c r="D130" s="82" t="s">
        <v>109</v>
      </c>
      <c r="E130" s="343"/>
      <c r="F130" s="343"/>
      <c r="G130" s="343"/>
      <c r="H130" s="344"/>
      <c r="I130" s="194"/>
    </row>
    <row r="131" spans="1:9" x14ac:dyDescent="0.25">
      <c r="A131" s="143">
        <v>323</v>
      </c>
      <c r="B131" s="144"/>
      <c r="C131" s="145"/>
      <c r="D131" s="107" t="s">
        <v>116</v>
      </c>
      <c r="E131" s="337">
        <f>SUM(E132)</f>
        <v>7751.05</v>
      </c>
      <c r="F131" s="358">
        <v>7200</v>
      </c>
      <c r="G131" s="337">
        <f>SUM(G132)</f>
        <v>0</v>
      </c>
      <c r="H131" s="338">
        <f>SUM(G131/E131*100)</f>
        <v>0</v>
      </c>
      <c r="I131" s="193">
        <f>G131/F131*100</f>
        <v>0</v>
      </c>
    </row>
    <row r="132" spans="1:9" ht="27.75" customHeight="1" x14ac:dyDescent="0.25">
      <c r="A132" s="443">
        <v>3232</v>
      </c>
      <c r="B132" s="444"/>
      <c r="C132" s="445"/>
      <c r="D132" s="82" t="s">
        <v>118</v>
      </c>
      <c r="E132" s="343">
        <v>7751.05</v>
      </c>
      <c r="F132" s="343"/>
      <c r="G132" s="343"/>
      <c r="H132" s="344">
        <f>SUM(G132/E132*100)</f>
        <v>0</v>
      </c>
      <c r="I132" s="194"/>
    </row>
    <row r="133" spans="1:9" s="57" customFormat="1" ht="14.25" customHeight="1" x14ac:dyDescent="0.25">
      <c r="A133" s="486" t="s">
        <v>167</v>
      </c>
      <c r="B133" s="487"/>
      <c r="C133" s="488"/>
      <c r="D133" s="247" t="s">
        <v>78</v>
      </c>
      <c r="E133" s="341">
        <f>SUM(E134)</f>
        <v>0</v>
      </c>
      <c r="F133" s="341">
        <f>SUM(F134)</f>
        <v>0</v>
      </c>
      <c r="G133" s="341">
        <f>SUM(G134)</f>
        <v>0</v>
      </c>
      <c r="H133" s="333"/>
      <c r="I133" s="196"/>
    </row>
    <row r="134" spans="1:9" s="57" customFormat="1" ht="27.75" customHeight="1" x14ac:dyDescent="0.25">
      <c r="A134" s="489" t="s">
        <v>168</v>
      </c>
      <c r="B134" s="490"/>
      <c r="C134" s="491"/>
      <c r="D134" s="82" t="s">
        <v>162</v>
      </c>
      <c r="E134" s="343"/>
      <c r="F134" s="343"/>
      <c r="G134" s="343"/>
      <c r="H134" s="344"/>
      <c r="I134" s="194"/>
    </row>
    <row r="135" spans="1:9" s="57" customFormat="1" ht="14.25" customHeight="1" x14ac:dyDescent="0.25">
      <c r="A135" s="489" t="s">
        <v>169</v>
      </c>
      <c r="B135" s="490"/>
      <c r="C135" s="491"/>
      <c r="D135" s="82"/>
      <c r="E135" s="343"/>
      <c r="F135" s="343"/>
      <c r="G135" s="343"/>
      <c r="H135" s="344"/>
      <c r="I135" s="194"/>
    </row>
    <row r="136" spans="1:9" ht="45" customHeight="1" x14ac:dyDescent="0.25">
      <c r="A136" s="461" t="s">
        <v>55</v>
      </c>
      <c r="B136" s="462"/>
      <c r="C136" s="463"/>
      <c r="D136" s="291" t="s">
        <v>56</v>
      </c>
      <c r="E136" s="326">
        <f>SUM(E137+E143+E155+E166+E176+E202+E208)</f>
        <v>12417.83</v>
      </c>
      <c r="F136" s="326">
        <f>SUM(F137+F143+F155+F166+F176+F202+F208)</f>
        <v>92847</v>
      </c>
      <c r="G136" s="326">
        <f>SUM(G137+G143+G155+G166+G176+G202+G208)</f>
        <v>26875.489999999998</v>
      </c>
      <c r="H136" s="333">
        <f>SUM(G136/E136*100)</f>
        <v>216.4266220426596</v>
      </c>
      <c r="I136" s="196">
        <f t="shared" ref="I136:I141" si="18">G136/F136*100</f>
        <v>28.945997178153306</v>
      </c>
    </row>
    <row r="137" spans="1:9" ht="25.5" x14ac:dyDescent="0.25">
      <c r="A137" s="458" t="s">
        <v>57</v>
      </c>
      <c r="B137" s="459"/>
      <c r="C137" s="460"/>
      <c r="D137" s="28" t="s">
        <v>185</v>
      </c>
      <c r="E137" s="358">
        <v>0</v>
      </c>
      <c r="F137" s="358">
        <f>SUM(F138)</f>
        <v>10500</v>
      </c>
      <c r="G137" s="358">
        <v>0</v>
      </c>
      <c r="H137" s="338"/>
      <c r="I137" s="193">
        <f t="shared" si="18"/>
        <v>0</v>
      </c>
    </row>
    <row r="138" spans="1:9" ht="14.45" customHeight="1" x14ac:dyDescent="0.25">
      <c r="A138" s="464" t="s">
        <v>43</v>
      </c>
      <c r="B138" s="465"/>
      <c r="C138" s="466"/>
      <c r="D138" s="30" t="s">
        <v>44</v>
      </c>
      <c r="E138" s="358">
        <f>SUM(E139)</f>
        <v>0</v>
      </c>
      <c r="F138" s="358">
        <f>SUM(F139)</f>
        <v>10500</v>
      </c>
      <c r="G138" s="358">
        <f>SUM(G139)</f>
        <v>0</v>
      </c>
      <c r="H138" s="338"/>
      <c r="I138" s="193">
        <f t="shared" si="18"/>
        <v>0</v>
      </c>
    </row>
    <row r="139" spans="1:9" ht="14.45" customHeight="1" x14ac:dyDescent="0.25">
      <c r="A139" s="272">
        <v>3</v>
      </c>
      <c r="B139" s="273"/>
      <c r="C139" s="274"/>
      <c r="D139" s="275" t="s">
        <v>4</v>
      </c>
      <c r="E139" s="350">
        <f t="shared" ref="E139:G140" si="19">SUM(E140)</f>
        <v>0</v>
      </c>
      <c r="F139" s="350">
        <f t="shared" si="19"/>
        <v>10500</v>
      </c>
      <c r="G139" s="350">
        <f t="shared" si="19"/>
        <v>0</v>
      </c>
      <c r="H139" s="351"/>
      <c r="I139" s="269">
        <f t="shared" si="18"/>
        <v>0</v>
      </c>
    </row>
    <row r="140" spans="1:9" ht="38.25" x14ac:dyDescent="0.25">
      <c r="A140" s="467">
        <v>37</v>
      </c>
      <c r="B140" s="468"/>
      <c r="C140" s="469"/>
      <c r="D140" s="183" t="s">
        <v>29</v>
      </c>
      <c r="E140" s="341">
        <f t="shared" si="19"/>
        <v>0</v>
      </c>
      <c r="F140" s="341">
        <f t="shared" si="19"/>
        <v>10500</v>
      </c>
      <c r="G140" s="341">
        <f t="shared" si="19"/>
        <v>0</v>
      </c>
      <c r="H140" s="342"/>
      <c r="I140" s="192">
        <f t="shared" si="18"/>
        <v>0</v>
      </c>
    </row>
    <row r="141" spans="1:9" ht="25.5" x14ac:dyDescent="0.25">
      <c r="A141" s="139">
        <v>372</v>
      </c>
      <c r="B141" s="119"/>
      <c r="C141" s="120"/>
      <c r="D141" s="109" t="s">
        <v>160</v>
      </c>
      <c r="E141" s="337"/>
      <c r="F141" s="337">
        <v>10500</v>
      </c>
      <c r="G141" s="337"/>
      <c r="H141" s="338"/>
      <c r="I141" s="193">
        <f t="shared" si="18"/>
        <v>0</v>
      </c>
    </row>
    <row r="142" spans="1:9" x14ac:dyDescent="0.25">
      <c r="A142" s="140">
        <v>372290</v>
      </c>
      <c r="B142" s="141"/>
      <c r="C142" s="142"/>
      <c r="D142" s="110" t="s">
        <v>184</v>
      </c>
      <c r="E142" s="343"/>
      <c r="F142" s="343"/>
      <c r="G142" s="343"/>
      <c r="H142" s="344"/>
      <c r="I142" s="194"/>
    </row>
    <row r="143" spans="1:9" ht="20.25" customHeight="1" x14ac:dyDescent="0.25">
      <c r="A143" s="461" t="s">
        <v>58</v>
      </c>
      <c r="B143" s="462"/>
      <c r="C143" s="463"/>
      <c r="D143" s="292" t="s">
        <v>59</v>
      </c>
      <c r="E143" s="326">
        <f>SUM(E144+E149)</f>
        <v>0</v>
      </c>
      <c r="F143" s="326">
        <f>SUM(F144+F149)</f>
        <v>46919</v>
      </c>
      <c r="G143" s="326">
        <f>SUM(G144+G149)</f>
        <v>13157</v>
      </c>
      <c r="H143" s="333"/>
      <c r="I143" s="196">
        <f>G143/F143*100</f>
        <v>28.041944627975873</v>
      </c>
    </row>
    <row r="144" spans="1:9" x14ac:dyDescent="0.25">
      <c r="A144" s="470" t="s">
        <v>60</v>
      </c>
      <c r="B144" s="471"/>
      <c r="C144" s="472"/>
      <c r="D144" s="30" t="s">
        <v>44</v>
      </c>
      <c r="E144" s="337">
        <f>SUM(E145)</f>
        <v>0</v>
      </c>
      <c r="F144" s="337">
        <f>SUM(F145)</f>
        <v>500</v>
      </c>
      <c r="G144" s="337">
        <f>SUM(G145)</f>
        <v>0</v>
      </c>
      <c r="H144" s="338"/>
      <c r="I144" s="193">
        <f>G144/F144*100</f>
        <v>0</v>
      </c>
    </row>
    <row r="145" spans="1:9" x14ac:dyDescent="0.25">
      <c r="A145" s="276">
        <v>3</v>
      </c>
      <c r="B145" s="277"/>
      <c r="C145" s="278"/>
      <c r="D145" s="271" t="s">
        <v>4</v>
      </c>
      <c r="E145" s="339">
        <f t="shared" ref="E145:G145" si="20">SUM(E146)</f>
        <v>0</v>
      </c>
      <c r="F145" s="339">
        <f t="shared" si="20"/>
        <v>500</v>
      </c>
      <c r="G145" s="339">
        <f t="shared" si="20"/>
        <v>0</v>
      </c>
      <c r="H145" s="340"/>
      <c r="I145" s="195">
        <f>G145/F145*100</f>
        <v>0</v>
      </c>
    </row>
    <row r="146" spans="1:9" x14ac:dyDescent="0.25">
      <c r="A146" s="108">
        <v>32</v>
      </c>
      <c r="B146" s="180"/>
      <c r="C146" s="181"/>
      <c r="D146" s="182" t="s">
        <v>11</v>
      </c>
      <c r="E146" s="341">
        <f>SUM(E148:E149)</f>
        <v>0</v>
      </c>
      <c r="F146" s="341">
        <f>F147+F148</f>
        <v>500</v>
      </c>
      <c r="G146" s="341">
        <v>0</v>
      </c>
      <c r="H146" s="342"/>
      <c r="I146" s="192">
        <f>G146/F146*100</f>
        <v>0</v>
      </c>
    </row>
    <row r="147" spans="1:9" x14ac:dyDescent="0.25">
      <c r="A147" s="139">
        <v>323</v>
      </c>
      <c r="B147" s="119"/>
      <c r="C147" s="120"/>
      <c r="D147" s="156" t="s">
        <v>116</v>
      </c>
      <c r="E147" s="337"/>
      <c r="F147" s="337">
        <v>500</v>
      </c>
      <c r="G147" s="337"/>
      <c r="H147" s="338"/>
      <c r="I147" s="193">
        <f t="shared" ref="I147:I152" si="21">G147/F147*100</f>
        <v>0</v>
      </c>
    </row>
    <row r="148" spans="1:9" x14ac:dyDescent="0.25">
      <c r="A148" s="140">
        <v>322</v>
      </c>
      <c r="B148" s="141"/>
      <c r="C148" s="142"/>
      <c r="D148" s="155" t="s">
        <v>109</v>
      </c>
      <c r="E148" s="327"/>
      <c r="F148" s="343"/>
      <c r="G148" s="327"/>
      <c r="H148" s="344"/>
      <c r="I148" s="194"/>
    </row>
    <row r="149" spans="1:9" ht="26.25" customHeight="1" x14ac:dyDescent="0.25">
      <c r="A149" s="198" t="s">
        <v>208</v>
      </c>
      <c r="B149" s="119"/>
      <c r="C149" s="120"/>
      <c r="D149" s="156" t="s">
        <v>182</v>
      </c>
      <c r="E149" s="358">
        <f>SUM(E150)</f>
        <v>0</v>
      </c>
      <c r="F149" s="358">
        <f>SUM(F150+F152)</f>
        <v>46419</v>
      </c>
      <c r="G149" s="358">
        <f>SUM(G150+G152)</f>
        <v>13157</v>
      </c>
      <c r="H149" s="338"/>
      <c r="I149" s="193">
        <f t="shared" si="21"/>
        <v>28.343997070165234</v>
      </c>
    </row>
    <row r="150" spans="1:9" x14ac:dyDescent="0.25">
      <c r="A150" s="140">
        <v>321</v>
      </c>
      <c r="B150" s="141"/>
      <c r="C150" s="142"/>
      <c r="D150" s="155" t="s">
        <v>105</v>
      </c>
      <c r="E150" s="343"/>
      <c r="F150" s="343">
        <v>41419</v>
      </c>
      <c r="G150" s="343">
        <v>13027</v>
      </c>
      <c r="H150" s="344"/>
      <c r="I150" s="194">
        <f t="shared" si="21"/>
        <v>31.451749197228324</v>
      </c>
    </row>
    <row r="151" spans="1:9" x14ac:dyDescent="0.25">
      <c r="A151" s="140">
        <v>3211</v>
      </c>
      <c r="B151" s="141"/>
      <c r="C151" s="142"/>
      <c r="D151" s="155" t="s">
        <v>106</v>
      </c>
      <c r="E151" s="343"/>
      <c r="F151" s="343"/>
      <c r="G151" s="343">
        <v>13027</v>
      </c>
      <c r="H151" s="344"/>
      <c r="I151" s="194"/>
    </row>
    <row r="152" spans="1:9" x14ac:dyDescent="0.25">
      <c r="A152" s="140">
        <v>323</v>
      </c>
      <c r="B152" s="141"/>
      <c r="C152" s="142"/>
      <c r="D152" s="155" t="s">
        <v>116</v>
      </c>
      <c r="E152" s="343"/>
      <c r="F152" s="343">
        <v>5000</v>
      </c>
      <c r="G152" s="343">
        <f>G153+G154</f>
        <v>130</v>
      </c>
      <c r="H152" s="344"/>
      <c r="I152" s="194">
        <f t="shared" si="21"/>
        <v>2.6</v>
      </c>
    </row>
    <row r="153" spans="1:9" x14ac:dyDescent="0.25">
      <c r="A153" s="140">
        <v>3237</v>
      </c>
      <c r="B153" s="141"/>
      <c r="C153" s="142"/>
      <c r="D153" s="155" t="s">
        <v>156</v>
      </c>
      <c r="E153" s="343"/>
      <c r="F153" s="343"/>
      <c r="G153" s="343">
        <v>50</v>
      </c>
      <c r="H153" s="344"/>
      <c r="I153" s="194"/>
    </row>
    <row r="154" spans="1:9" x14ac:dyDescent="0.25">
      <c r="A154" s="140">
        <v>3239</v>
      </c>
      <c r="B154" s="141"/>
      <c r="C154" s="142"/>
      <c r="D154" s="155" t="s">
        <v>125</v>
      </c>
      <c r="E154" s="343"/>
      <c r="F154" s="343"/>
      <c r="G154" s="343">
        <v>80</v>
      </c>
      <c r="H154" s="344"/>
      <c r="I154" s="194"/>
    </row>
    <row r="155" spans="1:9" ht="25.5" x14ac:dyDescent="0.25">
      <c r="A155" s="455" t="s">
        <v>61</v>
      </c>
      <c r="B155" s="456"/>
      <c r="C155" s="457"/>
      <c r="D155" s="296" t="s">
        <v>62</v>
      </c>
      <c r="E155" s="358">
        <f>SUM(E156)</f>
        <v>0</v>
      </c>
      <c r="F155" s="358">
        <f>SUM(F156)</f>
        <v>8000</v>
      </c>
      <c r="G155" s="358">
        <f>SUM(G156)</f>
        <v>0</v>
      </c>
      <c r="H155" s="338"/>
      <c r="I155" s="193">
        <f>G155/F155*100</f>
        <v>0</v>
      </c>
    </row>
    <row r="156" spans="1:9" ht="25.5" x14ac:dyDescent="0.25">
      <c r="A156" s="439" t="s">
        <v>207</v>
      </c>
      <c r="B156" s="440"/>
      <c r="C156" s="441"/>
      <c r="D156" s="293" t="s">
        <v>65</v>
      </c>
      <c r="E156" s="341">
        <f>SUM(E157+E162)</f>
        <v>0</v>
      </c>
      <c r="F156" s="341">
        <f>SUM(F157+F162)</f>
        <v>8000</v>
      </c>
      <c r="G156" s="341">
        <f>SUM(G157+G162)</f>
        <v>0</v>
      </c>
      <c r="H156" s="333"/>
      <c r="I156" s="196">
        <f>G156/F156*100</f>
        <v>0</v>
      </c>
    </row>
    <row r="157" spans="1:9" x14ac:dyDescent="0.25">
      <c r="A157" s="446">
        <v>3</v>
      </c>
      <c r="B157" s="447"/>
      <c r="C157" s="448"/>
      <c r="D157" s="279" t="s">
        <v>4</v>
      </c>
      <c r="E157" s="339">
        <f>SUM(E158+E160)</f>
        <v>0</v>
      </c>
      <c r="F157" s="339">
        <f>SUM(F158+F160)</f>
        <v>0</v>
      </c>
      <c r="G157" s="339">
        <f>SUM(G158+G160)</f>
        <v>0</v>
      </c>
      <c r="H157" s="340"/>
      <c r="I157" s="268">
        <v>0</v>
      </c>
    </row>
    <row r="158" spans="1:9" ht="25.5" x14ac:dyDescent="0.25">
      <c r="A158" s="108">
        <v>324</v>
      </c>
      <c r="B158" s="294" t="s">
        <v>183</v>
      </c>
      <c r="C158" s="295"/>
      <c r="D158" s="293" t="s">
        <v>136</v>
      </c>
      <c r="E158" s="341"/>
      <c r="F158" s="341"/>
      <c r="G158" s="341"/>
      <c r="H158" s="333"/>
      <c r="I158" s="196"/>
    </row>
    <row r="159" spans="1:9" ht="38.25" x14ac:dyDescent="0.25">
      <c r="A159" s="449">
        <v>37</v>
      </c>
      <c r="B159" s="450"/>
      <c r="C159" s="451"/>
      <c r="D159" s="25" t="s">
        <v>29</v>
      </c>
      <c r="E159" s="343"/>
      <c r="F159" s="343"/>
      <c r="G159" s="343"/>
      <c r="H159" s="344"/>
      <c r="I159" s="194"/>
    </row>
    <row r="160" spans="1:9" ht="25.5" x14ac:dyDescent="0.25">
      <c r="A160" s="147">
        <v>372</v>
      </c>
      <c r="B160" s="148"/>
      <c r="C160" s="149"/>
      <c r="D160" s="109" t="s">
        <v>160</v>
      </c>
      <c r="E160" s="343"/>
      <c r="F160" s="343"/>
      <c r="G160" s="343"/>
      <c r="H160" s="338"/>
      <c r="I160" s="193"/>
    </row>
    <row r="161" spans="1:11" ht="25.5" x14ac:dyDescent="0.25">
      <c r="A161" s="150">
        <v>3722</v>
      </c>
      <c r="B161" s="151"/>
      <c r="C161" s="152"/>
      <c r="D161" s="110" t="s">
        <v>163</v>
      </c>
      <c r="E161" s="343"/>
      <c r="F161" s="343"/>
      <c r="G161" s="343"/>
      <c r="H161" s="344"/>
      <c r="I161" s="194"/>
    </row>
    <row r="162" spans="1:11" ht="25.5" x14ac:dyDescent="0.25">
      <c r="A162" s="446">
        <v>4</v>
      </c>
      <c r="B162" s="447"/>
      <c r="C162" s="448"/>
      <c r="D162" s="279" t="s">
        <v>6</v>
      </c>
      <c r="E162" s="339">
        <f>SUM(E164)</f>
        <v>0</v>
      </c>
      <c r="F162" s="339">
        <f>SUM(F164)</f>
        <v>8000</v>
      </c>
      <c r="G162" s="339">
        <f>SUM(G164)</f>
        <v>0</v>
      </c>
      <c r="H162" s="340"/>
      <c r="I162" s="268">
        <f>G162/F162*100</f>
        <v>0</v>
      </c>
    </row>
    <row r="163" spans="1:11" ht="25.5" x14ac:dyDescent="0.25">
      <c r="A163" s="452">
        <v>42</v>
      </c>
      <c r="B163" s="453"/>
      <c r="C163" s="454"/>
      <c r="D163" s="179" t="s">
        <v>15</v>
      </c>
      <c r="E163" s="341"/>
      <c r="F163" s="341"/>
      <c r="G163" s="341"/>
      <c r="H163" s="333"/>
      <c r="I163" s="192"/>
    </row>
    <row r="164" spans="1:11" ht="25.5" x14ac:dyDescent="0.25">
      <c r="A164" s="150">
        <v>424</v>
      </c>
      <c r="B164" s="151"/>
      <c r="C164" s="152"/>
      <c r="D164" s="14" t="s">
        <v>136</v>
      </c>
      <c r="E164" s="343">
        <f>SUM(E165)</f>
        <v>0</v>
      </c>
      <c r="F164" s="343">
        <v>8000</v>
      </c>
      <c r="G164" s="343">
        <f>SUM(G165)</f>
        <v>0</v>
      </c>
      <c r="H164" s="344"/>
      <c r="I164" s="194">
        <f>G164/F164*100</f>
        <v>0</v>
      </c>
    </row>
    <row r="165" spans="1:11" x14ac:dyDescent="0.25">
      <c r="A165" s="150">
        <v>4241</v>
      </c>
      <c r="B165" s="151"/>
      <c r="C165" s="152"/>
      <c r="D165" s="14" t="s">
        <v>137</v>
      </c>
      <c r="E165" s="343"/>
      <c r="F165" s="343"/>
      <c r="G165" s="343"/>
      <c r="H165" s="344"/>
      <c r="I165" s="194"/>
    </row>
    <row r="166" spans="1:11" ht="25.5" x14ac:dyDescent="0.25">
      <c r="A166" s="437" t="s">
        <v>63</v>
      </c>
      <c r="B166" s="437"/>
      <c r="C166" s="437"/>
      <c r="D166" s="297" t="s">
        <v>67</v>
      </c>
      <c r="E166" s="348">
        <f>SUM(E167)</f>
        <v>0</v>
      </c>
      <c r="F166" s="348">
        <f>SUM(F167)</f>
        <v>200</v>
      </c>
      <c r="G166" s="348">
        <f>SUM(G167)</f>
        <v>0</v>
      </c>
      <c r="H166" s="335"/>
      <c r="I166" s="191">
        <f>G166/F166*100</f>
        <v>0</v>
      </c>
    </row>
    <row r="167" spans="1:11" ht="25.5" x14ac:dyDescent="0.25">
      <c r="A167" s="431" t="s">
        <v>68</v>
      </c>
      <c r="B167" s="431"/>
      <c r="C167" s="431"/>
      <c r="D167" s="293" t="s">
        <v>69</v>
      </c>
      <c r="E167" s="341">
        <f>SUM(E172)</f>
        <v>0</v>
      </c>
      <c r="F167" s="341">
        <f>SUM(F172)</f>
        <v>200</v>
      </c>
      <c r="G167" s="341">
        <f>SUM(G172)</f>
        <v>0</v>
      </c>
      <c r="H167" s="333"/>
      <c r="I167" s="196">
        <f>G167/F167*100</f>
        <v>0</v>
      </c>
    </row>
    <row r="168" spans="1:11" x14ac:dyDescent="0.25">
      <c r="A168" s="432">
        <v>3</v>
      </c>
      <c r="B168" s="432"/>
      <c r="C168" s="432"/>
      <c r="D168" s="279" t="s">
        <v>4</v>
      </c>
      <c r="E168" s="339">
        <f>SUM(E169)</f>
        <v>0</v>
      </c>
      <c r="F168" s="339"/>
      <c r="G168" s="339">
        <f>SUM(G169)</f>
        <v>0</v>
      </c>
      <c r="H168" s="340"/>
      <c r="I168" s="268" t="e">
        <f>G168/F168*100</f>
        <v>#DIV/0!</v>
      </c>
    </row>
    <row r="169" spans="1:11" x14ac:dyDescent="0.25">
      <c r="A169" s="433">
        <v>32</v>
      </c>
      <c r="B169" s="433"/>
      <c r="C169" s="433"/>
      <c r="D169" s="293" t="s">
        <v>11</v>
      </c>
      <c r="E169" s="341"/>
      <c r="F169" s="341"/>
      <c r="G169" s="341"/>
      <c r="H169" s="333"/>
      <c r="I169" s="196" t="e">
        <f>G169/F169*100</f>
        <v>#DIV/0!</v>
      </c>
    </row>
    <row r="170" spans="1:11" x14ac:dyDescent="0.25">
      <c r="A170" s="434">
        <v>321</v>
      </c>
      <c r="B170" s="435"/>
      <c r="C170" s="436"/>
      <c r="D170" s="158" t="s">
        <v>105</v>
      </c>
      <c r="E170" s="343"/>
      <c r="F170" s="343"/>
      <c r="G170" s="343"/>
      <c r="H170" s="344"/>
      <c r="I170" s="194"/>
    </row>
    <row r="171" spans="1:11" x14ac:dyDescent="0.25">
      <c r="A171" s="189">
        <v>322</v>
      </c>
      <c r="B171" s="190"/>
      <c r="C171" s="207"/>
      <c r="D171" s="158" t="s">
        <v>109</v>
      </c>
      <c r="E171" s="343"/>
      <c r="F171" s="343"/>
      <c r="G171" s="343"/>
      <c r="H171" s="344"/>
      <c r="I171" s="194"/>
    </row>
    <row r="172" spans="1:11" x14ac:dyDescent="0.25">
      <c r="A172" s="319">
        <v>323</v>
      </c>
      <c r="B172" s="151"/>
      <c r="C172" s="152"/>
      <c r="D172" s="158" t="s">
        <v>116</v>
      </c>
      <c r="E172" s="343">
        <f>SUM(E173)</f>
        <v>0</v>
      </c>
      <c r="F172" s="343">
        <v>200</v>
      </c>
      <c r="G172" s="343">
        <f>SUM(G173)</f>
        <v>0</v>
      </c>
      <c r="H172" s="344"/>
      <c r="I172" s="194">
        <f>G172/F172*100</f>
        <v>0</v>
      </c>
    </row>
    <row r="173" spans="1:11" x14ac:dyDescent="0.25">
      <c r="A173" s="159">
        <v>3231</v>
      </c>
      <c r="B173" s="160"/>
      <c r="C173" s="161"/>
      <c r="D173" s="166" t="s">
        <v>153</v>
      </c>
      <c r="E173" s="343"/>
      <c r="F173" s="343"/>
      <c r="G173" s="343"/>
      <c r="H173" s="344"/>
      <c r="I173" s="194"/>
    </row>
    <row r="174" spans="1:11" ht="25.5" x14ac:dyDescent="0.25">
      <c r="A174" s="159">
        <v>329</v>
      </c>
      <c r="B174" s="160"/>
      <c r="C174" s="160"/>
      <c r="D174" s="25" t="s">
        <v>126</v>
      </c>
      <c r="E174" s="359"/>
      <c r="F174" s="359"/>
      <c r="G174" s="359"/>
      <c r="H174" s="344"/>
      <c r="I174" s="194"/>
    </row>
    <row r="175" spans="1:11" x14ac:dyDescent="0.25">
      <c r="A175" s="159">
        <v>381</v>
      </c>
      <c r="B175" s="160"/>
      <c r="C175" s="161"/>
      <c r="D175" s="168" t="s">
        <v>95</v>
      </c>
      <c r="E175" s="343"/>
      <c r="F175" s="343"/>
      <c r="G175" s="343"/>
      <c r="H175" s="344"/>
      <c r="I175" s="194"/>
    </row>
    <row r="176" spans="1:11" ht="25.5" x14ac:dyDescent="0.25">
      <c r="A176" s="437" t="s">
        <v>64</v>
      </c>
      <c r="B176" s="437"/>
      <c r="C176" s="437"/>
      <c r="D176" s="297" t="s">
        <v>70</v>
      </c>
      <c r="E176" s="334">
        <f>SUM(E190+E177)</f>
        <v>862.34</v>
      </c>
      <c r="F176" s="334">
        <f>SUM(F177+F190)</f>
        <v>500</v>
      </c>
      <c r="G176" s="334">
        <f>SUM(G190+G177)</f>
        <v>962.5</v>
      </c>
      <c r="H176" s="335">
        <f>SUM(G176/E176*100)</f>
        <v>111.61490827283902</v>
      </c>
      <c r="I176" s="191">
        <f>G176/F176*100</f>
        <v>192.5</v>
      </c>
      <c r="J176" s="57"/>
      <c r="K176" s="57"/>
    </row>
    <row r="177" spans="1:11" ht="25.5" x14ac:dyDescent="0.25">
      <c r="A177" s="431" t="s">
        <v>71</v>
      </c>
      <c r="B177" s="431"/>
      <c r="C177" s="431"/>
      <c r="D177" s="293" t="s">
        <v>72</v>
      </c>
      <c r="E177" s="326">
        <f>E180</f>
        <v>862.34</v>
      </c>
      <c r="F177" s="326">
        <f>F180</f>
        <v>480</v>
      </c>
      <c r="G177" s="326">
        <f>G180</f>
        <v>942.66</v>
      </c>
      <c r="H177" s="333">
        <f>SUM(G177/E177*100)</f>
        <v>109.31419161815525</v>
      </c>
      <c r="I177" s="196">
        <f>G177/F177*100</f>
        <v>196.38750000000002</v>
      </c>
      <c r="J177" s="57"/>
      <c r="K177" s="57"/>
    </row>
    <row r="178" spans="1:11" x14ac:dyDescent="0.25">
      <c r="A178" s="150">
        <v>311</v>
      </c>
      <c r="B178" s="151"/>
      <c r="C178" s="152"/>
      <c r="D178" s="158" t="s">
        <v>146</v>
      </c>
      <c r="E178" s="343"/>
      <c r="F178" s="343"/>
      <c r="G178" s="343"/>
      <c r="H178" s="344"/>
      <c r="I178" s="194"/>
      <c r="J178" s="57"/>
      <c r="K178" s="57"/>
    </row>
    <row r="179" spans="1:11" x14ac:dyDescent="0.25">
      <c r="A179" s="150">
        <v>313</v>
      </c>
      <c r="B179" s="151"/>
      <c r="C179" s="152"/>
      <c r="D179" s="158" t="s">
        <v>102</v>
      </c>
      <c r="E179" s="343"/>
      <c r="F179" s="343"/>
      <c r="G179" s="343"/>
      <c r="H179" s="344"/>
      <c r="I179" s="194"/>
      <c r="J179" s="57"/>
      <c r="K179" s="57"/>
    </row>
    <row r="180" spans="1:11" x14ac:dyDescent="0.25">
      <c r="A180" s="280">
        <v>3</v>
      </c>
      <c r="B180" s="281"/>
      <c r="C180" s="282"/>
      <c r="D180" s="283" t="s">
        <v>4</v>
      </c>
      <c r="E180" s="339">
        <f>E181+E185+E188</f>
        <v>862.34</v>
      </c>
      <c r="F180" s="339">
        <f>F181</f>
        <v>480</v>
      </c>
      <c r="G180" s="339">
        <f>G181+G185+G188</f>
        <v>942.66</v>
      </c>
      <c r="H180" s="340">
        <f>SUM(G180/E180*100)</f>
        <v>109.31419161815525</v>
      </c>
      <c r="I180" s="268">
        <f>G180/F180*100</f>
        <v>196.38750000000002</v>
      </c>
      <c r="J180" s="57"/>
      <c r="K180" s="57"/>
    </row>
    <row r="181" spans="1:11" x14ac:dyDescent="0.25">
      <c r="A181" s="157">
        <v>32</v>
      </c>
      <c r="B181" s="294"/>
      <c r="C181" s="295"/>
      <c r="D181" s="298" t="s">
        <v>11</v>
      </c>
      <c r="E181" s="341"/>
      <c r="F181" s="341">
        <f>F182+F184+F185+F188</f>
        <v>480</v>
      </c>
      <c r="G181" s="341"/>
      <c r="H181" s="333"/>
      <c r="I181" s="196">
        <f>G181/F181*100</f>
        <v>0</v>
      </c>
      <c r="J181" s="57"/>
      <c r="K181" s="57"/>
    </row>
    <row r="182" spans="1:11" x14ac:dyDescent="0.25">
      <c r="A182" s="150">
        <v>321</v>
      </c>
      <c r="B182" s="151"/>
      <c r="C182" s="152"/>
      <c r="D182" s="158" t="s">
        <v>105</v>
      </c>
      <c r="E182" s="343"/>
      <c r="F182" s="343"/>
      <c r="G182" s="343"/>
      <c r="H182" s="344"/>
      <c r="I182" s="194"/>
      <c r="J182" s="57"/>
      <c r="K182" s="57"/>
    </row>
    <row r="183" spans="1:11" x14ac:dyDescent="0.25">
      <c r="A183" s="159">
        <v>3211</v>
      </c>
      <c r="B183" s="160"/>
      <c r="C183" s="161"/>
      <c r="D183" s="158" t="s">
        <v>106</v>
      </c>
      <c r="E183" s="343"/>
      <c r="F183" s="343"/>
      <c r="G183" s="343"/>
      <c r="H183" s="344"/>
      <c r="I183" s="194"/>
    </row>
    <row r="184" spans="1:11" x14ac:dyDescent="0.25">
      <c r="A184" s="163">
        <v>322</v>
      </c>
      <c r="B184" s="164"/>
      <c r="C184" s="165"/>
      <c r="D184" s="162" t="s">
        <v>109</v>
      </c>
      <c r="E184" s="337"/>
      <c r="F184" s="337">
        <v>300</v>
      </c>
      <c r="G184" s="337"/>
      <c r="H184" s="338"/>
      <c r="I184" s="193">
        <f>G184/F184*100</f>
        <v>0</v>
      </c>
    </row>
    <row r="185" spans="1:11" x14ac:dyDescent="0.25">
      <c r="A185" s="139">
        <v>323</v>
      </c>
      <c r="B185" s="164"/>
      <c r="C185" s="165"/>
      <c r="D185" s="162" t="s">
        <v>116</v>
      </c>
      <c r="E185" s="337">
        <f>E186+E187</f>
        <v>837.34</v>
      </c>
      <c r="F185" s="337">
        <v>175</v>
      </c>
      <c r="G185" s="337">
        <f>G186+G187</f>
        <v>937.5</v>
      </c>
      <c r="H185" s="338">
        <f>SUM(G185/E185*100)</f>
        <v>111.96168820311941</v>
      </c>
      <c r="I185" s="193">
        <f>G185/F185*100</f>
        <v>535.71428571428567</v>
      </c>
    </row>
    <row r="186" spans="1:11" x14ac:dyDescent="0.25">
      <c r="A186" s="159">
        <v>3231</v>
      </c>
      <c r="B186" s="160"/>
      <c r="C186" s="161"/>
      <c r="D186" s="158" t="s">
        <v>153</v>
      </c>
      <c r="E186" s="343">
        <v>773.59</v>
      </c>
      <c r="F186" s="343"/>
      <c r="G186" s="343">
        <v>937.5</v>
      </c>
      <c r="H186" s="344">
        <f>SUM(G186/E186*100)</f>
        <v>121.18822632143642</v>
      </c>
      <c r="I186" s="194"/>
    </row>
    <row r="187" spans="1:11" x14ac:dyDescent="0.25">
      <c r="A187" s="140">
        <v>3239</v>
      </c>
      <c r="B187" s="160"/>
      <c r="C187" s="161"/>
      <c r="D187" s="158" t="s">
        <v>192</v>
      </c>
      <c r="E187" s="343">
        <v>63.75</v>
      </c>
      <c r="F187" s="327"/>
      <c r="G187" s="343"/>
      <c r="H187" s="344">
        <f>SUM(G187/E187*100)</f>
        <v>0</v>
      </c>
      <c r="I187" s="194"/>
    </row>
    <row r="188" spans="1:11" x14ac:dyDescent="0.25">
      <c r="A188" s="163">
        <v>329</v>
      </c>
      <c r="B188" s="164"/>
      <c r="C188" s="165"/>
      <c r="D188" s="162" t="s">
        <v>125</v>
      </c>
      <c r="E188" s="337">
        <f>E189</f>
        <v>25</v>
      </c>
      <c r="F188" s="337">
        <v>5</v>
      </c>
      <c r="G188" s="337">
        <f>G189</f>
        <v>5.16</v>
      </c>
      <c r="H188" s="338">
        <f>SUM(G188/E188*100)</f>
        <v>20.64</v>
      </c>
      <c r="I188" s="193">
        <f>G188/F188*100</f>
        <v>103.2</v>
      </c>
      <c r="K188" s="57"/>
    </row>
    <row r="189" spans="1:11" x14ac:dyDescent="0.25">
      <c r="A189" s="159">
        <v>3294</v>
      </c>
      <c r="B189" s="160"/>
      <c r="C189" s="161"/>
      <c r="D189" s="158" t="s">
        <v>191</v>
      </c>
      <c r="E189" s="343">
        <v>25</v>
      </c>
      <c r="F189" s="343"/>
      <c r="G189" s="343">
        <v>5.16</v>
      </c>
      <c r="H189" s="344"/>
      <c r="I189" s="194"/>
      <c r="K189" s="57"/>
    </row>
    <row r="190" spans="1:11" ht="25.5" x14ac:dyDescent="0.25">
      <c r="A190" s="439" t="s">
        <v>165</v>
      </c>
      <c r="B190" s="440"/>
      <c r="C190" s="441"/>
      <c r="D190" s="293" t="s">
        <v>166</v>
      </c>
      <c r="E190" s="326">
        <f>SUM(E192)</f>
        <v>0</v>
      </c>
      <c r="F190" s="326">
        <f>SUM(F192)</f>
        <v>20</v>
      </c>
      <c r="G190" s="326">
        <f>SUM(G192)</f>
        <v>19.84</v>
      </c>
      <c r="H190" s="333"/>
      <c r="I190" s="196">
        <f>G190/F190*100</f>
        <v>99.2</v>
      </c>
    </row>
    <row r="191" spans="1:11" x14ac:dyDescent="0.25">
      <c r="A191" s="280">
        <v>3</v>
      </c>
      <c r="B191" s="281"/>
      <c r="C191" s="282"/>
      <c r="D191" s="283" t="s">
        <v>4</v>
      </c>
      <c r="E191" s="339">
        <f>E192</f>
        <v>0</v>
      </c>
      <c r="F191" s="339">
        <f>F192</f>
        <v>20</v>
      </c>
      <c r="G191" s="339">
        <f>G192</f>
        <v>19.84</v>
      </c>
      <c r="H191" s="340"/>
      <c r="I191" s="268">
        <f>G191/F191*100</f>
        <v>99.2</v>
      </c>
    </row>
    <row r="192" spans="1:11" x14ac:dyDescent="0.25">
      <c r="A192" s="175">
        <v>32</v>
      </c>
      <c r="B192" s="176"/>
      <c r="C192" s="177"/>
      <c r="D192" s="178" t="s">
        <v>11</v>
      </c>
      <c r="E192" s="341">
        <f>E195+E198</f>
        <v>0</v>
      </c>
      <c r="F192" s="341">
        <f>F193+F195+F198+F200</f>
        <v>20</v>
      </c>
      <c r="G192" s="341">
        <f>G195+G198+G200</f>
        <v>19.84</v>
      </c>
      <c r="H192" s="333"/>
      <c r="I192" s="196">
        <f>G192/F192*100</f>
        <v>99.2</v>
      </c>
    </row>
    <row r="193" spans="1:9" x14ac:dyDescent="0.25">
      <c r="A193" s="147">
        <v>321</v>
      </c>
      <c r="B193" s="148"/>
      <c r="C193" s="149"/>
      <c r="D193" s="162" t="s">
        <v>105</v>
      </c>
      <c r="E193" s="337"/>
      <c r="F193" s="337"/>
      <c r="G193" s="337"/>
      <c r="H193" s="338"/>
      <c r="I193" s="193"/>
    </row>
    <row r="194" spans="1:9" x14ac:dyDescent="0.25">
      <c r="A194" s="159">
        <v>3211</v>
      </c>
      <c r="B194" s="160"/>
      <c r="C194" s="161"/>
      <c r="D194" s="158" t="s">
        <v>106</v>
      </c>
      <c r="E194" s="343"/>
      <c r="F194" s="343"/>
      <c r="G194" s="343"/>
      <c r="H194" s="344"/>
      <c r="I194" s="194"/>
    </row>
    <row r="195" spans="1:9" x14ac:dyDescent="0.25">
      <c r="A195" s="139">
        <v>322</v>
      </c>
      <c r="B195" s="119"/>
      <c r="C195" s="120"/>
      <c r="D195" s="156" t="s">
        <v>109</v>
      </c>
      <c r="E195" s="337">
        <f>E197</f>
        <v>0</v>
      </c>
      <c r="F195" s="337">
        <v>0</v>
      </c>
      <c r="G195" s="337">
        <f>G197</f>
        <v>0</v>
      </c>
      <c r="H195" s="338"/>
      <c r="I195" s="193"/>
    </row>
    <row r="196" spans="1:9" ht="25.5" x14ac:dyDescent="0.25">
      <c r="A196" s="140">
        <v>3221</v>
      </c>
      <c r="B196" s="141"/>
      <c r="C196" s="142"/>
      <c r="D196" s="155" t="s">
        <v>151</v>
      </c>
      <c r="E196" s="343"/>
      <c r="F196" s="343"/>
      <c r="G196" s="343"/>
      <c r="H196" s="344"/>
      <c r="I196" s="194"/>
    </row>
    <row r="197" spans="1:9" x14ac:dyDescent="0.25">
      <c r="A197" s="140">
        <v>3222</v>
      </c>
      <c r="B197" s="141"/>
      <c r="C197" s="142"/>
      <c r="D197" s="155" t="s">
        <v>193</v>
      </c>
      <c r="E197" s="343"/>
      <c r="F197" s="343"/>
      <c r="G197" s="343"/>
      <c r="H197" s="344"/>
      <c r="I197" s="194"/>
    </row>
    <row r="198" spans="1:9" x14ac:dyDescent="0.25">
      <c r="A198" s="139">
        <v>323</v>
      </c>
      <c r="B198" s="119"/>
      <c r="C198" s="120"/>
      <c r="D198" s="156" t="s">
        <v>116</v>
      </c>
      <c r="E198" s="337">
        <f>E199</f>
        <v>0</v>
      </c>
      <c r="F198" s="337"/>
      <c r="G198" s="337">
        <f>G199</f>
        <v>0</v>
      </c>
      <c r="H198" s="338"/>
      <c r="I198" s="193"/>
    </row>
    <row r="199" spans="1:9" x14ac:dyDescent="0.25">
      <c r="A199" s="140">
        <v>3231</v>
      </c>
      <c r="B199" s="141"/>
      <c r="C199" s="142"/>
      <c r="D199" s="155" t="s">
        <v>125</v>
      </c>
      <c r="E199" s="343"/>
      <c r="F199" s="343"/>
      <c r="G199" s="343"/>
      <c r="H199" s="344"/>
      <c r="I199" s="194"/>
    </row>
    <row r="200" spans="1:9" ht="25.5" x14ac:dyDescent="0.25">
      <c r="A200" s="139">
        <v>329</v>
      </c>
      <c r="B200" s="119"/>
      <c r="C200" s="120"/>
      <c r="D200" s="156" t="s">
        <v>126</v>
      </c>
      <c r="E200" s="337"/>
      <c r="F200" s="337">
        <v>20</v>
      </c>
      <c r="G200" s="337">
        <f>G201</f>
        <v>19.84</v>
      </c>
      <c r="H200" s="338"/>
      <c r="I200" s="193">
        <f>G200/F200*100</f>
        <v>99.2</v>
      </c>
    </row>
    <row r="201" spans="1:9" ht="25.5" x14ac:dyDescent="0.25">
      <c r="A201" s="140">
        <v>3294</v>
      </c>
      <c r="B201" s="141"/>
      <c r="C201" s="142"/>
      <c r="D201" s="155" t="s">
        <v>126</v>
      </c>
      <c r="E201" s="343"/>
      <c r="F201" s="343"/>
      <c r="G201" s="343">
        <v>19.84</v>
      </c>
      <c r="H201" s="344"/>
      <c r="I201" s="194"/>
    </row>
    <row r="202" spans="1:9" ht="25.5" x14ac:dyDescent="0.25">
      <c r="A202" s="437" t="s">
        <v>66</v>
      </c>
      <c r="B202" s="437"/>
      <c r="C202" s="437"/>
      <c r="D202" s="297" t="s">
        <v>73</v>
      </c>
      <c r="E202" s="348">
        <f>SUM(E203)</f>
        <v>11375.49</v>
      </c>
      <c r="F202" s="348">
        <f>SUM(F203)</f>
        <v>26534</v>
      </c>
      <c r="G202" s="348">
        <f>SUM(G203)</f>
        <v>12562.49</v>
      </c>
      <c r="H202" s="335">
        <f>SUM(G202/E202*100)</f>
        <v>110.43471533973481</v>
      </c>
      <c r="I202" s="191">
        <f>G202/F202*100</f>
        <v>47.344878269390215</v>
      </c>
    </row>
    <row r="203" spans="1:9" ht="25.5" x14ac:dyDescent="0.25">
      <c r="A203" s="438" t="s">
        <v>206</v>
      </c>
      <c r="B203" s="438"/>
      <c r="C203" s="438"/>
      <c r="D203" s="293" t="s">
        <v>65</v>
      </c>
      <c r="E203" s="341">
        <f>SUM(E205)</f>
        <v>11375.49</v>
      </c>
      <c r="F203" s="341">
        <f>SUM(F206)</f>
        <v>26534</v>
      </c>
      <c r="G203" s="341">
        <f>SUM(G205)</f>
        <v>12562.49</v>
      </c>
      <c r="H203" s="333">
        <f>SUM(G203/E203*100)</f>
        <v>110.43471533973481</v>
      </c>
      <c r="I203" s="196">
        <f>G203/F203*100</f>
        <v>47.344878269390215</v>
      </c>
    </row>
    <row r="204" spans="1:9" x14ac:dyDescent="0.25">
      <c r="A204" s="432">
        <v>3</v>
      </c>
      <c r="B204" s="432"/>
      <c r="C204" s="432"/>
      <c r="D204" s="279" t="s">
        <v>4</v>
      </c>
      <c r="E204" s="339"/>
      <c r="F204" s="339">
        <f>F205</f>
        <v>26534</v>
      </c>
      <c r="G204" s="339"/>
      <c r="H204" s="340"/>
      <c r="I204" s="268">
        <f>G204/F204*100</f>
        <v>0</v>
      </c>
    </row>
    <row r="205" spans="1:9" x14ac:dyDescent="0.25">
      <c r="A205" s="430">
        <v>32</v>
      </c>
      <c r="B205" s="430"/>
      <c r="C205" s="430"/>
      <c r="D205" s="172" t="s">
        <v>11</v>
      </c>
      <c r="E205" s="341">
        <f>E206</f>
        <v>11375.49</v>
      </c>
      <c r="F205" s="341">
        <f>F206</f>
        <v>26534</v>
      </c>
      <c r="G205" s="341">
        <f>G206</f>
        <v>12562.49</v>
      </c>
      <c r="H205" s="342">
        <f>SUM(G205/E205*100)</f>
        <v>110.43471533973481</v>
      </c>
      <c r="I205" s="192">
        <f>G205/F205*100</f>
        <v>47.344878269390215</v>
      </c>
    </row>
    <row r="206" spans="1:9" x14ac:dyDescent="0.25">
      <c r="A206" s="221">
        <v>322</v>
      </c>
      <c r="B206" s="218"/>
      <c r="C206" s="219"/>
      <c r="D206" s="220" t="s">
        <v>109</v>
      </c>
      <c r="E206" s="343">
        <v>11375.49</v>
      </c>
      <c r="F206" s="343">
        <v>26534</v>
      </c>
      <c r="G206" s="343">
        <v>12562.49</v>
      </c>
      <c r="H206" s="338">
        <f>SUM(G206/E206*100)</f>
        <v>110.43471533973481</v>
      </c>
      <c r="I206" s="193">
        <f>G206/F206*100</f>
        <v>47.344878269390215</v>
      </c>
    </row>
    <row r="207" spans="1:9" x14ac:dyDescent="0.25">
      <c r="A207" s="150">
        <v>3222</v>
      </c>
      <c r="B207" s="151"/>
      <c r="C207" s="152"/>
      <c r="D207" s="158" t="s">
        <v>111</v>
      </c>
      <c r="E207" s="343"/>
      <c r="F207" s="343"/>
      <c r="G207" s="343"/>
      <c r="H207" s="344"/>
      <c r="I207" s="194"/>
    </row>
    <row r="208" spans="1:9" ht="38.25" x14ac:dyDescent="0.25">
      <c r="A208" s="428" t="s">
        <v>79</v>
      </c>
      <c r="B208" s="428"/>
      <c r="C208" s="428"/>
      <c r="D208" s="297" t="s">
        <v>74</v>
      </c>
      <c r="E208" s="334">
        <f>SUM(E209)</f>
        <v>180</v>
      </c>
      <c r="F208" s="334">
        <f>SUM(F209)</f>
        <v>194</v>
      </c>
      <c r="G208" s="334">
        <f>SUM(G209)</f>
        <v>193.5</v>
      </c>
      <c r="H208" s="335">
        <f>SUM(G208/E208*100)</f>
        <v>107.5</v>
      </c>
      <c r="I208" s="191">
        <f>G208/F208*100</f>
        <v>99.742268041237111</v>
      </c>
    </row>
    <row r="209" spans="1:11" ht="25.5" x14ac:dyDescent="0.25">
      <c r="A209" s="108" t="s">
        <v>206</v>
      </c>
      <c r="B209" s="288"/>
      <c r="C209" s="299"/>
      <c r="D209" s="300" t="s">
        <v>65</v>
      </c>
      <c r="E209" s="326">
        <f>SUM(E212)</f>
        <v>180</v>
      </c>
      <c r="F209" s="326">
        <f>SUM(F212)</f>
        <v>194</v>
      </c>
      <c r="G209" s="326">
        <f>SUM(G212)</f>
        <v>193.5</v>
      </c>
      <c r="H209" s="333">
        <f>SUM(G209/E209*100)</f>
        <v>107.5</v>
      </c>
      <c r="I209" s="196">
        <f>G209/F209*100</f>
        <v>99.742268041237111</v>
      </c>
      <c r="K209" s="57"/>
    </row>
    <row r="210" spans="1:11" x14ac:dyDescent="0.25">
      <c r="A210" s="429">
        <v>3</v>
      </c>
      <c r="B210" s="429"/>
      <c r="C210" s="429"/>
      <c r="D210" s="279" t="s">
        <v>4</v>
      </c>
      <c r="E210" s="339"/>
      <c r="F210" s="339">
        <f t="shared" ref="E210:G211" si="22">SUM(F211)</f>
        <v>194</v>
      </c>
      <c r="G210" s="339"/>
      <c r="H210" s="340"/>
      <c r="I210" s="268">
        <f>G210/F210*100</f>
        <v>0</v>
      </c>
    </row>
    <row r="211" spans="1:11" x14ac:dyDescent="0.25">
      <c r="A211" s="430">
        <v>38</v>
      </c>
      <c r="B211" s="430"/>
      <c r="C211" s="430"/>
      <c r="D211" s="172" t="s">
        <v>31</v>
      </c>
      <c r="E211" s="326">
        <f t="shared" si="22"/>
        <v>180</v>
      </c>
      <c r="F211" s="326">
        <f t="shared" si="22"/>
        <v>194</v>
      </c>
      <c r="G211" s="326">
        <f t="shared" si="22"/>
        <v>193.5</v>
      </c>
      <c r="H211" s="342">
        <f>SUM(G211/E211*100)</f>
        <v>107.5</v>
      </c>
      <c r="I211" s="192">
        <f>G211/F211*100</f>
        <v>99.742268041237111</v>
      </c>
    </row>
    <row r="212" spans="1:11" x14ac:dyDescent="0.25">
      <c r="A212" s="217">
        <v>381</v>
      </c>
      <c r="B212" s="218"/>
      <c r="C212" s="219"/>
      <c r="D212" s="220" t="s">
        <v>95</v>
      </c>
      <c r="E212" s="343">
        <v>180</v>
      </c>
      <c r="F212" s="343">
        <v>194</v>
      </c>
      <c r="G212" s="343">
        <f>G213</f>
        <v>193.5</v>
      </c>
      <c r="H212" s="338">
        <f>SUM(G212/E212*100)</f>
        <v>107.5</v>
      </c>
      <c r="I212" s="193">
        <f>G212/F212*100</f>
        <v>99.742268041237111</v>
      </c>
    </row>
    <row r="213" spans="1:11" x14ac:dyDescent="0.25">
      <c r="A213" s="150">
        <v>3812</v>
      </c>
      <c r="B213" s="151"/>
      <c r="C213" s="152"/>
      <c r="D213" s="158" t="s">
        <v>135</v>
      </c>
      <c r="E213" s="343">
        <v>180</v>
      </c>
      <c r="F213" s="343"/>
      <c r="G213" s="343">
        <v>193.5</v>
      </c>
      <c r="H213" s="344">
        <f>SUM(G213/E213*100)</f>
        <v>107.5</v>
      </c>
      <c r="I213" s="194"/>
    </row>
  </sheetData>
  <mergeCells count="56">
    <mergeCell ref="A133:C133"/>
    <mergeCell ref="A134:C134"/>
    <mergeCell ref="A135:C135"/>
    <mergeCell ref="A55:C55"/>
    <mergeCell ref="A56:C56"/>
    <mergeCell ref="A108:C108"/>
    <mergeCell ref="A110:C110"/>
    <mergeCell ref="A122:C122"/>
    <mergeCell ref="A57:C57"/>
    <mergeCell ref="A86:C86"/>
    <mergeCell ref="A126:C126"/>
    <mergeCell ref="A127:C127"/>
    <mergeCell ref="A128:C128"/>
    <mergeCell ref="A94:C94"/>
    <mergeCell ref="A87:C87"/>
    <mergeCell ref="A47:C47"/>
    <mergeCell ref="A48:C48"/>
    <mergeCell ref="A10:C10"/>
    <mergeCell ref="A11:C11"/>
    <mergeCell ref="A5:H5"/>
    <mergeCell ref="A7:C7"/>
    <mergeCell ref="A1:J1"/>
    <mergeCell ref="A12:C12"/>
    <mergeCell ref="A13:C13"/>
    <mergeCell ref="A21:C21"/>
    <mergeCell ref="A14:C14"/>
    <mergeCell ref="A85:C85"/>
    <mergeCell ref="A123:C123"/>
    <mergeCell ref="A166:C166"/>
    <mergeCell ref="A156:C156"/>
    <mergeCell ref="A157:C157"/>
    <mergeCell ref="A159:C159"/>
    <mergeCell ref="A162:C162"/>
    <mergeCell ref="A163:C163"/>
    <mergeCell ref="A155:C155"/>
    <mergeCell ref="A137:C137"/>
    <mergeCell ref="A136:C136"/>
    <mergeCell ref="A138:C138"/>
    <mergeCell ref="A140:C140"/>
    <mergeCell ref="A144:C144"/>
    <mergeCell ref="A143:C143"/>
    <mergeCell ref="A132:C132"/>
    <mergeCell ref="A208:C208"/>
    <mergeCell ref="A210:C210"/>
    <mergeCell ref="A211:C211"/>
    <mergeCell ref="A167:C167"/>
    <mergeCell ref="A168:C168"/>
    <mergeCell ref="A169:C169"/>
    <mergeCell ref="A170:C170"/>
    <mergeCell ref="A176:C176"/>
    <mergeCell ref="A177:C177"/>
    <mergeCell ref="A202:C202"/>
    <mergeCell ref="A203:C203"/>
    <mergeCell ref="A204:C204"/>
    <mergeCell ref="A205:C205"/>
    <mergeCell ref="A190:C190"/>
  </mergeCells>
  <pageMargins left="0.7" right="0.7" top="0.75" bottom="0.75" header="0.3" footer="0.3"/>
  <pageSetup paperSize="9" scale="5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5</vt:i4>
      </vt:variant>
    </vt:vector>
  </HeadingPairs>
  <TitlesOfParts>
    <vt:vector size="5" baseType="lpstr">
      <vt:lpstr>SAŽETAK</vt:lpstr>
      <vt:lpstr> Račun prihoda i rashoda</vt:lpstr>
      <vt:lpstr>Prihodi i rashodi prem izvorima</vt:lpstr>
      <vt:lpstr>Rashodi prema funkcijskoj kl</vt:lpstr>
      <vt:lpstr>POSEBNI DIO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Lacković</dc:creator>
  <cp:lastModifiedBy>Windows korisnik</cp:lastModifiedBy>
  <cp:lastPrinted>2025-07-22T08:41:36Z</cp:lastPrinted>
  <dcterms:created xsi:type="dcterms:W3CDTF">2022-08-12T12:51:27Z</dcterms:created>
  <dcterms:modified xsi:type="dcterms:W3CDTF">2026-07-29T08:48:35Z</dcterms:modified>
</cp:coreProperties>
</file>