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bookViews>
    <workbookView xWindow="0" yWindow="0" windowWidth="24000" windowHeight="9510" activeTab="2"/>
  </bookViews>
  <sheets>
    <sheet name="SAŽETAK" sheetId="10" r:id="rId1"/>
    <sheet name=" Račun prihoda i rashoda" sheetId="3" r:id="rId2"/>
    <sheet name="Prihodi i rashodi prema izvorim" sheetId="8" r:id="rId3"/>
    <sheet name="Rashodi prema funkcijskoj kl" sheetId="5" r:id="rId4"/>
    <sheet name="Račun financiranja" sheetId="6" r:id="rId5"/>
    <sheet name="Račun financiranja po izvorima" sheetId="9" r:id="rId6"/>
    <sheet name="POSEBNI DIO" sheetId="7" r:id="rId7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67" i="7" l="1"/>
  <c r="H203" i="7"/>
  <c r="H156" i="7"/>
  <c r="H9" i="7"/>
  <c r="H194" i="7"/>
  <c r="H204" i="7"/>
  <c r="H198" i="7"/>
  <c r="H51" i="7" l="1"/>
  <c r="H50" i="7" s="1"/>
  <c r="H120" i="3"/>
  <c r="H111" i="3"/>
  <c r="H107" i="3" s="1"/>
  <c r="H106" i="3" s="1"/>
  <c r="H102" i="3"/>
  <c r="H98" i="3"/>
  <c r="H92" i="3"/>
  <c r="H82" i="3"/>
  <c r="H59" i="3"/>
  <c r="H56" i="3"/>
  <c r="H54" i="3"/>
  <c r="H50" i="3"/>
  <c r="H49" i="3"/>
  <c r="H48" i="3" s="1"/>
  <c r="H47" i="3" s="1"/>
  <c r="H40" i="3"/>
  <c r="H39" i="3"/>
  <c r="H38" i="3" s="1"/>
  <c r="H35" i="3"/>
  <c r="H34" i="3" s="1"/>
  <c r="H31" i="3"/>
  <c r="H29" i="3"/>
  <c r="H28" i="3" s="1"/>
  <c r="H26" i="3"/>
  <c r="H25" i="3"/>
  <c r="H23" i="3"/>
  <c r="H22" i="3"/>
  <c r="H18" i="3"/>
  <c r="H15" i="3"/>
  <c r="H13" i="3"/>
  <c r="H12" i="3"/>
  <c r="I15" i="3"/>
  <c r="H11" i="3" l="1"/>
  <c r="H10" i="3" s="1"/>
  <c r="G15" i="3"/>
  <c r="F84" i="3"/>
  <c r="F59" i="3" s="1"/>
  <c r="F107" i="3"/>
  <c r="F108" i="3"/>
  <c r="C14" i="8" l="1"/>
  <c r="H12" i="10"/>
  <c r="H9" i="10"/>
  <c r="D19" i="8"/>
  <c r="D14" i="8"/>
  <c r="D11" i="8"/>
  <c r="D9" i="8"/>
  <c r="D7" i="8"/>
  <c r="D6" i="8" s="1"/>
  <c r="B19" i="8"/>
  <c r="H15" i="10" l="1"/>
  <c r="F23" i="10"/>
  <c r="F12" i="10"/>
  <c r="F9" i="10"/>
  <c r="F15" i="10" l="1"/>
  <c r="F25" i="10" s="1"/>
  <c r="G311" i="7"/>
  <c r="G310" i="7" s="1"/>
  <c r="G309" i="7"/>
  <c r="G308" i="7"/>
  <c r="G304" i="7"/>
  <c r="G303" i="7" s="1"/>
  <c r="G296" i="7"/>
  <c r="G287" i="7"/>
  <c r="G286" i="7" s="1"/>
  <c r="G285" i="7" s="1"/>
  <c r="G268" i="7"/>
  <c r="G267" i="7"/>
  <c r="G264" i="7" s="1"/>
  <c r="G263" i="7" s="1"/>
  <c r="G261" i="7"/>
  <c r="G260" i="7" s="1"/>
  <c r="G259" i="7" s="1"/>
  <c r="G257" i="7"/>
  <c r="G254" i="7"/>
  <c r="G252" i="7"/>
  <c r="G226" i="7"/>
  <c r="G225" i="7" s="1"/>
  <c r="G221" i="7"/>
  <c r="G216" i="7"/>
  <c r="G215" i="7"/>
  <c r="G214" i="7" s="1"/>
  <c r="G209" i="7"/>
  <c r="G206" i="7"/>
  <c r="G203" i="7"/>
  <c r="G202" i="7" s="1"/>
  <c r="G201" i="7" s="1"/>
  <c r="G197" i="7"/>
  <c r="G196" i="7" s="1"/>
  <c r="G195" i="7" s="1"/>
  <c r="G194" i="7" s="1"/>
  <c r="G190" i="7"/>
  <c r="G189" i="7" s="1"/>
  <c r="G188" i="7" s="1"/>
  <c r="G187" i="7" s="1"/>
  <c r="G184" i="7"/>
  <c r="G180" i="7"/>
  <c r="G179" i="7" s="1"/>
  <c r="G178" i="7" s="1"/>
  <c r="G177" i="7" s="1"/>
  <c r="G175" i="7"/>
  <c r="G166" i="7"/>
  <c r="G162" i="7"/>
  <c r="G153" i="7"/>
  <c r="G152" i="7" s="1"/>
  <c r="G149" i="7"/>
  <c r="G145" i="7"/>
  <c r="G140" i="7"/>
  <c r="G135" i="7"/>
  <c r="G126" i="7"/>
  <c r="G125" i="7" s="1"/>
  <c r="G120" i="7"/>
  <c r="G90" i="7" s="1"/>
  <c r="G89" i="7" s="1"/>
  <c r="G91" i="7"/>
  <c r="G86" i="7"/>
  <c r="G85" i="7" s="1"/>
  <c r="G79" i="7"/>
  <c r="G69" i="7"/>
  <c r="G62" i="7"/>
  <c r="G44" i="7"/>
  <c r="G37" i="7"/>
  <c r="G32" i="7"/>
  <c r="G25" i="7"/>
  <c r="G20" i="7"/>
  <c r="G13" i="7"/>
  <c r="G12" i="7" s="1"/>
  <c r="G11" i="7" s="1"/>
  <c r="F268" i="7"/>
  <c r="F267" i="7" s="1"/>
  <c r="F264" i="7" s="1"/>
  <c r="F304" i="7"/>
  <c r="F302" i="7" s="1"/>
  <c r="F286" i="7"/>
  <c r="F285" i="7" s="1"/>
  <c r="F287" i="7"/>
  <c r="F263" i="7" l="1"/>
  <c r="F303" i="7"/>
  <c r="G36" i="7"/>
  <c r="G35" i="7" s="1"/>
  <c r="G251" i="7"/>
  <c r="G250" i="7" s="1"/>
  <c r="G249" i="7" s="1"/>
  <c r="G200" i="7"/>
  <c r="G193" i="7" s="1"/>
  <c r="G302" i="7"/>
  <c r="G301" i="7" s="1"/>
  <c r="G161" i="7"/>
  <c r="G160" i="7" s="1"/>
  <c r="G159" i="7" s="1"/>
  <c r="G24" i="7"/>
  <c r="G23" i="7" s="1"/>
  <c r="G124" i="7"/>
  <c r="G10" i="7"/>
  <c r="G9" i="7" s="1"/>
  <c r="E268" i="7"/>
  <c r="E267" i="7" s="1"/>
  <c r="E264" i="7" s="1"/>
  <c r="E263" i="7" s="1"/>
  <c r="J34" i="7"/>
  <c r="I34" i="7"/>
  <c r="J33" i="7"/>
  <c r="I33" i="7"/>
  <c r="H32" i="7"/>
  <c r="F32" i="7"/>
  <c r="E32" i="7"/>
  <c r="J31" i="7"/>
  <c r="I31" i="7"/>
  <c r="J30" i="7"/>
  <c r="I30" i="7"/>
  <c r="J29" i="7"/>
  <c r="I29" i="7"/>
  <c r="J28" i="7"/>
  <c r="I28" i="7"/>
  <c r="J27" i="7"/>
  <c r="I27" i="7"/>
  <c r="J26" i="7"/>
  <c r="I26" i="7"/>
  <c r="H25" i="7"/>
  <c r="F25" i="7"/>
  <c r="E25" i="7"/>
  <c r="E304" i="7"/>
  <c r="E303" i="7" s="1"/>
  <c r="E305" i="7"/>
  <c r="E198" i="7"/>
  <c r="E190" i="7"/>
  <c r="E172" i="7"/>
  <c r="E171" i="7" s="1"/>
  <c r="E62" i="7"/>
  <c r="F62" i="7"/>
  <c r="I32" i="7" l="1"/>
  <c r="E24" i="7"/>
  <c r="E23" i="7" s="1"/>
  <c r="F24" i="7"/>
  <c r="F23" i="7" s="1"/>
  <c r="J25" i="7"/>
  <c r="J32" i="7"/>
  <c r="I25" i="7"/>
  <c r="H24" i="7"/>
  <c r="E20" i="7"/>
  <c r="J24" i="7" l="1"/>
  <c r="H23" i="7"/>
  <c r="I24" i="7"/>
  <c r="H173" i="7"/>
  <c r="E285" i="7"/>
  <c r="I288" i="7"/>
  <c r="J288" i="7"/>
  <c r="I289" i="7"/>
  <c r="J289" i="7"/>
  <c r="I291" i="7"/>
  <c r="J291" i="7"/>
  <c r="I292" i="7"/>
  <c r="J292" i="7"/>
  <c r="H293" i="7"/>
  <c r="I293" i="7" s="1"/>
  <c r="I294" i="7"/>
  <c r="J294" i="7"/>
  <c r="J295" i="7"/>
  <c r="E296" i="7"/>
  <c r="F296" i="7"/>
  <c r="H296" i="7"/>
  <c r="I297" i="7"/>
  <c r="J297" i="7"/>
  <c r="I298" i="7"/>
  <c r="J298" i="7"/>
  <c r="J299" i="7"/>
  <c r="J300" i="7"/>
  <c r="I272" i="7"/>
  <c r="H304" i="7"/>
  <c r="I296" i="7" l="1"/>
  <c r="J23" i="7"/>
  <c r="I23" i="7"/>
  <c r="H287" i="7"/>
  <c r="J287" i="7" s="1"/>
  <c r="J296" i="7"/>
  <c r="J293" i="7"/>
  <c r="J290" i="7"/>
  <c r="I290" i="7"/>
  <c r="H264" i="7"/>
  <c r="J272" i="7"/>
  <c r="F216" i="7"/>
  <c r="F190" i="7"/>
  <c r="F189" i="7" s="1"/>
  <c r="I287" i="7" l="1"/>
  <c r="H285" i="7"/>
  <c r="J285" i="7" s="1"/>
  <c r="H286" i="7"/>
  <c r="I286" i="7" s="1"/>
  <c r="E311" i="7"/>
  <c r="E309" i="7"/>
  <c r="E308" i="7" s="1"/>
  <c r="E302" i="7"/>
  <c r="E301" i="7" s="1"/>
  <c r="E261" i="7"/>
  <c r="E260" i="7" s="1"/>
  <c r="E259" i="7" s="1"/>
  <c r="E257" i="7"/>
  <c r="E254" i="7"/>
  <c r="E252" i="7"/>
  <c r="E247" i="7"/>
  <c r="E246" i="7" s="1"/>
  <c r="E245" i="7" s="1"/>
  <c r="E243" i="7"/>
  <c r="E240" i="7"/>
  <c r="E238" i="7"/>
  <c r="E231" i="7"/>
  <c r="E226" i="7" s="1"/>
  <c r="E225" i="7" s="1"/>
  <c r="E227" i="7"/>
  <c r="E223" i="7"/>
  <c r="E221" i="7" s="1"/>
  <c r="E216" i="7"/>
  <c r="E209" i="7"/>
  <c r="E206" i="7"/>
  <c r="E203" i="7" s="1"/>
  <c r="E202" i="7" s="1"/>
  <c r="E201" i="7" s="1"/>
  <c r="E197" i="7"/>
  <c r="E196" i="7" s="1"/>
  <c r="E195" i="7" s="1"/>
  <c r="E194" i="7" s="1"/>
  <c r="E189" i="7"/>
  <c r="E188" i="7" s="1"/>
  <c r="E187" i="7" s="1"/>
  <c r="E184" i="7"/>
  <c r="E182" i="7"/>
  <c r="E180" i="7" s="1"/>
  <c r="E179" i="7" s="1"/>
  <c r="E178" i="7" s="1"/>
  <c r="E166" i="7"/>
  <c r="E162" i="7"/>
  <c r="E153" i="7"/>
  <c r="E152" i="7" s="1"/>
  <c r="E149" i="7"/>
  <c r="E145" i="7"/>
  <c r="E127" i="7"/>
  <c r="E121" i="7"/>
  <c r="E120" i="7" s="1"/>
  <c r="E114" i="7"/>
  <c r="E104" i="7"/>
  <c r="E97" i="7"/>
  <c r="E92" i="7"/>
  <c r="E86" i="7"/>
  <c r="E85" i="7" s="1"/>
  <c r="E79" i="7"/>
  <c r="E69" i="7"/>
  <c r="E52" i="7"/>
  <c r="E51" i="7" s="1"/>
  <c r="E44" i="7"/>
  <c r="E37" i="7"/>
  <c r="E13" i="7"/>
  <c r="G35" i="3"/>
  <c r="B7" i="5"/>
  <c r="B6" i="5" s="1"/>
  <c r="B39" i="8"/>
  <c r="B34" i="8"/>
  <c r="B31" i="8"/>
  <c r="B29" i="8"/>
  <c r="B27" i="8"/>
  <c r="B14" i="8"/>
  <c r="B11" i="8"/>
  <c r="B9" i="8"/>
  <c r="B7" i="8"/>
  <c r="F121" i="3"/>
  <c r="F120" i="3" s="1"/>
  <c r="F118" i="3"/>
  <c r="F111" i="3"/>
  <c r="F103" i="3"/>
  <c r="F102" i="3" s="1"/>
  <c r="F99" i="3"/>
  <c r="F98" i="3" s="1"/>
  <c r="F92" i="3"/>
  <c r="F82" i="3"/>
  <c r="F72" i="3"/>
  <c r="F65" i="3"/>
  <c r="F56" i="3"/>
  <c r="F54" i="3"/>
  <c r="F50" i="3"/>
  <c r="F40" i="3"/>
  <c r="F39" i="3" s="1"/>
  <c r="F38" i="3" s="1"/>
  <c r="F35" i="3"/>
  <c r="F34" i="3" s="1"/>
  <c r="F31" i="3"/>
  <c r="F28" i="3"/>
  <c r="F26" i="3"/>
  <c r="F25" i="3" s="1"/>
  <c r="F23" i="3"/>
  <c r="F22" i="3" s="1"/>
  <c r="F18" i="3"/>
  <c r="F15" i="3"/>
  <c r="F13" i="3"/>
  <c r="F106" i="3" l="1"/>
  <c r="F48" i="3"/>
  <c r="F49" i="3"/>
  <c r="F12" i="3"/>
  <c r="F11" i="3" s="1"/>
  <c r="F10" i="3" s="1"/>
  <c r="H263" i="7"/>
  <c r="E91" i="7"/>
  <c r="I285" i="7"/>
  <c r="J286" i="7"/>
  <c r="E251" i="7"/>
  <c r="E250" i="7" s="1"/>
  <c r="E249" i="7" s="1"/>
  <c r="E12" i="7"/>
  <c r="E11" i="7" s="1"/>
  <c r="E10" i="7" s="1"/>
  <c r="E177" i="7"/>
  <c r="E161" i="7"/>
  <c r="E160" i="7" s="1"/>
  <c r="E50" i="7"/>
  <c r="E49" i="7" s="1"/>
  <c r="E90" i="7"/>
  <c r="E89" i="7" s="1"/>
  <c r="E215" i="7"/>
  <c r="E214" i="7" s="1"/>
  <c r="E237" i="7"/>
  <c r="E236" i="7" s="1"/>
  <c r="E235" i="7" s="1"/>
  <c r="E135" i="7"/>
  <c r="E36" i="7"/>
  <c r="E35" i="7" s="1"/>
  <c r="E125" i="7"/>
  <c r="E124" i="7" s="1"/>
  <c r="E200" i="7"/>
  <c r="E193" i="7" s="1"/>
  <c r="B26" i="8"/>
  <c r="B6" i="8"/>
  <c r="F47" i="3" l="1"/>
  <c r="E9" i="7"/>
  <c r="E159" i="7"/>
  <c r="E48" i="7" s="1"/>
  <c r="E47" i="7" s="1"/>
  <c r="E8" i="7" l="1"/>
  <c r="G12" i="10"/>
  <c r="H302" i="7" l="1"/>
  <c r="C7" i="5"/>
  <c r="G11" i="5"/>
  <c r="H151" i="7" l="1"/>
  <c r="H131" i="7"/>
  <c r="H133" i="7"/>
  <c r="H309" i="7" l="1"/>
  <c r="H308" i="7" s="1"/>
  <c r="F309" i="7"/>
  <c r="F308" i="7" s="1"/>
  <c r="H301" i="7"/>
  <c r="F301" i="7"/>
  <c r="H231" i="7"/>
  <c r="H226" i="7" s="1"/>
  <c r="H225" i="7" s="1"/>
  <c r="F226" i="7"/>
  <c r="F225" i="7" s="1"/>
  <c r="H221" i="7"/>
  <c r="F221" i="7"/>
  <c r="F215" i="7" s="1"/>
  <c r="F214" i="7" s="1"/>
  <c r="H216" i="7"/>
  <c r="H209" i="7"/>
  <c r="F209" i="7"/>
  <c r="H206" i="7"/>
  <c r="F206" i="7"/>
  <c r="H189" i="7"/>
  <c r="H184" i="7"/>
  <c r="F184" i="7"/>
  <c r="H182" i="7"/>
  <c r="H153" i="7"/>
  <c r="H152" i="7" s="1"/>
  <c r="F153" i="7"/>
  <c r="F152" i="7" s="1"/>
  <c r="H149" i="7"/>
  <c r="F140" i="7"/>
  <c r="H136" i="7"/>
  <c r="F126" i="7"/>
  <c r="H215" i="7" l="1"/>
  <c r="H214" i="7" s="1"/>
  <c r="H311" i="7" l="1"/>
  <c r="H127" i="7"/>
  <c r="H125" i="7" s="1"/>
  <c r="H124" i="7" s="1"/>
  <c r="H121" i="7"/>
  <c r="H120" i="7" s="1"/>
  <c r="F120" i="7"/>
  <c r="H114" i="7"/>
  <c r="H104" i="7"/>
  <c r="H97" i="7"/>
  <c r="H92" i="7"/>
  <c r="F91" i="7"/>
  <c r="H44" i="7"/>
  <c r="F44" i="7"/>
  <c r="H37" i="7"/>
  <c r="F37" i="7"/>
  <c r="H20" i="7"/>
  <c r="F13" i="7"/>
  <c r="H13" i="7"/>
  <c r="I121" i="3"/>
  <c r="I120" i="3" s="1"/>
  <c r="I118" i="3"/>
  <c r="G111" i="3"/>
  <c r="G102" i="3"/>
  <c r="I103" i="3"/>
  <c r="I102" i="3" s="1"/>
  <c r="I99" i="3"/>
  <c r="I98" i="3" s="1"/>
  <c r="I93" i="3"/>
  <c r="I92" i="3" s="1"/>
  <c r="I84" i="3"/>
  <c r="I72" i="3"/>
  <c r="I65" i="3"/>
  <c r="I60" i="3"/>
  <c r="I56" i="3"/>
  <c r="G56" i="3"/>
  <c r="I54" i="3"/>
  <c r="G54" i="3"/>
  <c r="I50" i="3"/>
  <c r="G50" i="3"/>
  <c r="I40" i="3"/>
  <c r="G40" i="3"/>
  <c r="G34" i="3"/>
  <c r="I35" i="3"/>
  <c r="I34" i="3" s="1"/>
  <c r="I31" i="3"/>
  <c r="G31" i="3"/>
  <c r="G29" i="3"/>
  <c r="G28" i="3" s="1"/>
  <c r="I26" i="3"/>
  <c r="I25" i="3" s="1"/>
  <c r="G26" i="3"/>
  <c r="I23" i="3"/>
  <c r="I22" i="3" s="1"/>
  <c r="G23" i="3"/>
  <c r="G22" i="3" s="1"/>
  <c r="I18" i="3"/>
  <c r="G18" i="3"/>
  <c r="I13" i="3"/>
  <c r="F36" i="7" l="1"/>
  <c r="F35" i="7" s="1"/>
  <c r="F90" i="7"/>
  <c r="F89" i="7" s="1"/>
  <c r="I49" i="3"/>
  <c r="H36" i="7"/>
  <c r="H35" i="7" s="1"/>
  <c r="H12" i="7"/>
  <c r="H11" i="7" s="1"/>
  <c r="I12" i="3"/>
  <c r="H10" i="7" l="1"/>
  <c r="C39" i="8"/>
  <c r="E39" i="8"/>
  <c r="E34" i="8"/>
  <c r="C34" i="8"/>
  <c r="E31" i="8"/>
  <c r="C31" i="8"/>
  <c r="E29" i="8"/>
  <c r="C29" i="8"/>
  <c r="E27" i="8"/>
  <c r="C27" i="8"/>
  <c r="E19" i="8"/>
  <c r="C19" i="8"/>
  <c r="E14" i="8"/>
  <c r="E11" i="8"/>
  <c r="C11" i="8"/>
  <c r="C6" i="8" s="1"/>
  <c r="E9" i="8"/>
  <c r="C9" i="8"/>
  <c r="E7" i="8"/>
  <c r="C7" i="8"/>
  <c r="E7" i="5"/>
  <c r="E6" i="5" s="1"/>
  <c r="C6" i="5"/>
  <c r="F8" i="8"/>
  <c r="G8" i="8"/>
  <c r="F10" i="8"/>
  <c r="G10" i="8"/>
  <c r="F12" i="8"/>
  <c r="G12" i="8"/>
  <c r="F13" i="8"/>
  <c r="G13" i="8"/>
  <c r="F15" i="8"/>
  <c r="G15" i="8"/>
  <c r="F16" i="8"/>
  <c r="G16" i="8"/>
  <c r="F17" i="8"/>
  <c r="G17" i="8"/>
  <c r="F18" i="8"/>
  <c r="G18" i="8"/>
  <c r="F20" i="8"/>
  <c r="G20" i="8"/>
  <c r="G25" i="3"/>
  <c r="I12" i="10"/>
  <c r="I15" i="10" s="1"/>
  <c r="I9" i="10"/>
  <c r="G9" i="10"/>
  <c r="G15" i="10" s="1"/>
  <c r="E6" i="8" l="1"/>
  <c r="F11" i="8"/>
  <c r="G9" i="8"/>
  <c r="G19" i="8"/>
  <c r="F9" i="8"/>
  <c r="F14" i="8"/>
  <c r="E26" i="8"/>
  <c r="C26" i="8"/>
  <c r="F19" i="8"/>
  <c r="G14" i="8"/>
  <c r="G11" i="8"/>
  <c r="G7" i="8"/>
  <c r="F7" i="8"/>
  <c r="I25" i="10" l="1"/>
  <c r="J15" i="10"/>
  <c r="K15" i="10"/>
  <c r="G6" i="8"/>
  <c r="F6" i="8"/>
  <c r="J25" i="10" l="1"/>
  <c r="K25" i="10"/>
  <c r="J104" i="3"/>
  <c r="J18" i="3"/>
  <c r="K18" i="3"/>
  <c r="J283" i="7" l="1"/>
  <c r="G40" i="8" l="1"/>
  <c r="G38" i="8"/>
  <c r="G37" i="8"/>
  <c r="G36" i="8"/>
  <c r="G35" i="8"/>
  <c r="G33" i="8"/>
  <c r="G32" i="8"/>
  <c r="G30" i="8"/>
  <c r="G28" i="8"/>
  <c r="K51" i="3"/>
  <c r="K52" i="3"/>
  <c r="K53" i="3"/>
  <c r="K55" i="3"/>
  <c r="K57" i="3"/>
  <c r="K58" i="3"/>
  <c r="K61" i="3"/>
  <c r="K62" i="3"/>
  <c r="K63" i="3"/>
  <c r="K64" i="3"/>
  <c r="K66" i="3"/>
  <c r="K67" i="3"/>
  <c r="K68" i="3"/>
  <c r="K69" i="3"/>
  <c r="K70" i="3"/>
  <c r="K71" i="3"/>
  <c r="K73" i="3"/>
  <c r="K74" i="3"/>
  <c r="K75" i="3"/>
  <c r="K76" i="3"/>
  <c r="K77" i="3"/>
  <c r="K78" i="3"/>
  <c r="K79" i="3"/>
  <c r="K80" i="3"/>
  <c r="K81" i="3"/>
  <c r="K83" i="3"/>
  <c r="K85" i="3"/>
  <c r="K86" i="3"/>
  <c r="K87" i="3"/>
  <c r="K88" i="3"/>
  <c r="K89" i="3"/>
  <c r="K90" i="3"/>
  <c r="K91" i="3"/>
  <c r="K94" i="3"/>
  <c r="K95" i="3"/>
  <c r="K96" i="3"/>
  <c r="K97" i="3"/>
  <c r="K100" i="3"/>
  <c r="K101" i="3"/>
  <c r="K104" i="3"/>
  <c r="K105" i="3"/>
  <c r="K112" i="3"/>
  <c r="K113" i="3"/>
  <c r="K114" i="3"/>
  <c r="K115" i="3"/>
  <c r="K116" i="3"/>
  <c r="K117" i="3"/>
  <c r="K119" i="3"/>
  <c r="K122" i="3"/>
  <c r="K123" i="3"/>
  <c r="K44" i="3"/>
  <c r="K43" i="3"/>
  <c r="K42" i="3"/>
  <c r="K41" i="3"/>
  <c r="K40" i="3"/>
  <c r="K37" i="3"/>
  <c r="K36" i="3"/>
  <c r="K33" i="3"/>
  <c r="K32" i="3"/>
  <c r="K30" i="3"/>
  <c r="K27" i="3"/>
  <c r="K24" i="3"/>
  <c r="K17" i="3"/>
  <c r="K16" i="3"/>
  <c r="K14" i="3"/>
  <c r="J123" i="3" l="1"/>
  <c r="J122" i="3"/>
  <c r="J14" i="3"/>
  <c r="J16" i="3"/>
  <c r="J17" i="3"/>
  <c r="J24" i="3"/>
  <c r="J27" i="3"/>
  <c r="J30" i="3"/>
  <c r="J32" i="3"/>
  <c r="J33" i="3"/>
  <c r="J36" i="3"/>
  <c r="J37" i="3"/>
  <c r="J41" i="3"/>
  <c r="J42" i="3"/>
  <c r="J43" i="3"/>
  <c r="J44" i="3"/>
  <c r="G8" i="5"/>
  <c r="G9" i="5"/>
  <c r="G10" i="5"/>
  <c r="F38" i="8" l="1"/>
  <c r="D34" i="8"/>
  <c r="J56" i="7"/>
  <c r="J313" i="7"/>
  <c r="J312" i="7"/>
  <c r="J307" i="7"/>
  <c r="J305" i="7"/>
  <c r="J284" i="7"/>
  <c r="J282" i="7"/>
  <c r="J281" i="7"/>
  <c r="J280" i="7"/>
  <c r="J279" i="7"/>
  <c r="J276" i="7"/>
  <c r="J275" i="7"/>
  <c r="J274" i="7"/>
  <c r="J273" i="7"/>
  <c r="J271" i="7"/>
  <c r="J270" i="7"/>
  <c r="J269" i="7"/>
  <c r="J262" i="7"/>
  <c r="J258" i="7"/>
  <c r="J256" i="7"/>
  <c r="J255" i="7"/>
  <c r="J253" i="7"/>
  <c r="J248" i="7"/>
  <c r="J244" i="7"/>
  <c r="J242" i="7"/>
  <c r="J241" i="7"/>
  <c r="J239" i="7"/>
  <c r="J234" i="7"/>
  <c r="J233" i="7"/>
  <c r="J232" i="7"/>
  <c r="J231" i="7"/>
  <c r="J230" i="7"/>
  <c r="J229" i="7"/>
  <c r="J224" i="7"/>
  <c r="J220" i="7"/>
  <c r="J213" i="7"/>
  <c r="J212" i="7"/>
  <c r="J211" i="7"/>
  <c r="J210" i="7"/>
  <c r="J205" i="7"/>
  <c r="J204" i="7"/>
  <c r="J199" i="7"/>
  <c r="J198" i="7"/>
  <c r="J192" i="7"/>
  <c r="J191" i="7"/>
  <c r="J186" i="7"/>
  <c r="J185" i="7"/>
  <c r="J183" i="7"/>
  <c r="J182" i="7"/>
  <c r="J181" i="7"/>
  <c r="J176" i="7"/>
  <c r="J170" i="7"/>
  <c r="J168" i="7"/>
  <c r="J167" i="7"/>
  <c r="J165" i="7"/>
  <c r="J164" i="7"/>
  <c r="J163" i="7"/>
  <c r="J158" i="7"/>
  <c r="J157" i="7"/>
  <c r="J156" i="7"/>
  <c r="J155" i="7"/>
  <c r="J151" i="7"/>
  <c r="J150" i="7"/>
  <c r="J147" i="7"/>
  <c r="J146" i="7"/>
  <c r="J144" i="7"/>
  <c r="J143" i="7"/>
  <c r="J142" i="7"/>
  <c r="J141" i="7"/>
  <c r="J140" i="7"/>
  <c r="J139" i="7"/>
  <c r="J138" i="7"/>
  <c r="J137" i="7"/>
  <c r="J136" i="7"/>
  <c r="J134" i="7"/>
  <c r="J133" i="7"/>
  <c r="J132" i="7"/>
  <c r="J131" i="7"/>
  <c r="J130" i="7"/>
  <c r="J129" i="7"/>
  <c r="J128" i="7"/>
  <c r="J127" i="7"/>
  <c r="J123" i="7"/>
  <c r="J122" i="7"/>
  <c r="J119" i="7"/>
  <c r="J118" i="7"/>
  <c r="J117" i="7"/>
  <c r="J116" i="7"/>
  <c r="J115" i="7"/>
  <c r="J113" i="7"/>
  <c r="J112" i="7"/>
  <c r="J111" i="7"/>
  <c r="J110" i="7"/>
  <c r="J109" i="7"/>
  <c r="J108" i="7"/>
  <c r="J107" i="7"/>
  <c r="J106" i="7"/>
  <c r="J105" i="7"/>
  <c r="J103" i="7"/>
  <c r="J102" i="7"/>
  <c r="J101" i="7"/>
  <c r="J100" i="7"/>
  <c r="J99" i="7"/>
  <c r="J98" i="7"/>
  <c r="J96" i="7"/>
  <c r="J95" i="7"/>
  <c r="J94" i="7"/>
  <c r="J93" i="7"/>
  <c r="J88" i="7"/>
  <c r="J87" i="7"/>
  <c r="J84" i="7"/>
  <c r="J83" i="7"/>
  <c r="J82" i="7"/>
  <c r="J81" i="7"/>
  <c r="J80" i="7"/>
  <c r="J78" i="7"/>
  <c r="J77" i="7"/>
  <c r="J76" i="7"/>
  <c r="J75" i="7"/>
  <c r="J74" i="7"/>
  <c r="J73" i="7"/>
  <c r="J72" i="7"/>
  <c r="J71" i="7"/>
  <c r="J70" i="7"/>
  <c r="J68" i="7"/>
  <c r="J67" i="7"/>
  <c r="J66" i="7"/>
  <c r="J60" i="7"/>
  <c r="J59" i="7"/>
  <c r="J58" i="7"/>
  <c r="J55" i="7"/>
  <c r="J54" i="7"/>
  <c r="J53" i="7"/>
  <c r="J46" i="7"/>
  <c r="J43" i="7"/>
  <c r="J41" i="7"/>
  <c r="J39" i="7"/>
  <c r="J22" i="7"/>
  <c r="J19" i="7"/>
  <c r="J17" i="7"/>
  <c r="J15" i="7"/>
  <c r="K103" i="3"/>
  <c r="K99" i="3"/>
  <c r="K24" i="10"/>
  <c r="J24" i="10"/>
  <c r="K14" i="10"/>
  <c r="K13" i="10"/>
  <c r="K10" i="10"/>
  <c r="G34" i="8" l="1"/>
  <c r="J264" i="7" l="1"/>
  <c r="J228" i="7"/>
  <c r="H227" i="7"/>
  <c r="F203" i="7"/>
  <c r="J184" i="7"/>
  <c r="H180" i="7"/>
  <c r="F180" i="7"/>
  <c r="J180" i="7" l="1"/>
  <c r="J209" i="7"/>
  <c r="J189" i="7"/>
  <c r="J190" i="7"/>
  <c r="J203" i="7"/>
  <c r="F311" i="7"/>
  <c r="F310" i="7" s="1"/>
  <c r="F261" i="7"/>
  <c r="F260" i="7" s="1"/>
  <c r="F259" i="7" s="1"/>
  <c r="H261" i="7"/>
  <c r="F257" i="7"/>
  <c r="H257" i="7"/>
  <c r="F254" i="7"/>
  <c r="H254" i="7"/>
  <c r="F252" i="7"/>
  <c r="H252" i="7"/>
  <c r="H247" i="7"/>
  <c r="H243" i="7"/>
  <c r="J243" i="7" s="1"/>
  <c r="H240" i="7"/>
  <c r="J240" i="7" s="1"/>
  <c r="H238" i="7"/>
  <c r="J238" i="7" s="1"/>
  <c r="F197" i="7"/>
  <c r="F196" i="7" s="1"/>
  <c r="F195" i="7" s="1"/>
  <c r="F194" i="7" s="1"/>
  <c r="H197" i="7"/>
  <c r="H179" i="7"/>
  <c r="H178" i="7" s="1"/>
  <c r="F175" i="7"/>
  <c r="H175" i="7"/>
  <c r="H172" i="7" s="1"/>
  <c r="H171" i="7" s="1"/>
  <c r="J152" i="7"/>
  <c r="J257" i="7" l="1"/>
  <c r="H177" i="7"/>
  <c r="I177" i="7" s="1"/>
  <c r="I178" i="7"/>
  <c r="J254" i="7"/>
  <c r="J227" i="7"/>
  <c r="J252" i="7"/>
  <c r="J310" i="7"/>
  <c r="J311" i="7"/>
  <c r="H196" i="7"/>
  <c r="H195" i="7" s="1"/>
  <c r="J197" i="7"/>
  <c r="J277" i="7"/>
  <c r="J278" i="7"/>
  <c r="J154" i="7"/>
  <c r="J175" i="7"/>
  <c r="H246" i="7"/>
  <c r="J247" i="7"/>
  <c r="H260" i="7"/>
  <c r="I260" i="7" s="1"/>
  <c r="J261" i="7"/>
  <c r="J304" i="7"/>
  <c r="F251" i="7"/>
  <c r="F250" i="7" s="1"/>
  <c r="F249" i="7" s="1"/>
  <c r="H237" i="7"/>
  <c r="H251" i="7"/>
  <c r="J226" i="7"/>
  <c r="J153" i="7"/>
  <c r="J169" i="7"/>
  <c r="F166" i="7"/>
  <c r="F162" i="7"/>
  <c r="H162" i="7"/>
  <c r="F149" i="7"/>
  <c r="J149" i="7" s="1"/>
  <c r="F145" i="7"/>
  <c r="F135" i="7" s="1"/>
  <c r="H145" i="7"/>
  <c r="H135" i="7" s="1"/>
  <c r="I156" i="7"/>
  <c r="I140" i="7"/>
  <c r="I133" i="7"/>
  <c r="I131" i="7"/>
  <c r="J114" i="7"/>
  <c r="J104" i="7"/>
  <c r="J97" i="7"/>
  <c r="F86" i="7"/>
  <c r="F85" i="7" s="1"/>
  <c r="H86" i="7"/>
  <c r="F79" i="7"/>
  <c r="H79" i="7"/>
  <c r="F69" i="7"/>
  <c r="G51" i="7" s="1"/>
  <c r="G50" i="7" s="1"/>
  <c r="G49" i="7" s="1"/>
  <c r="G48" i="7" s="1"/>
  <c r="G47" i="7" s="1"/>
  <c r="G8" i="7" s="1"/>
  <c r="H69" i="7"/>
  <c r="H64" i="7" s="1"/>
  <c r="J57" i="7"/>
  <c r="F51" i="7"/>
  <c r="J38" i="7"/>
  <c r="F20" i="7"/>
  <c r="F12" i="7" s="1"/>
  <c r="F11" i="7" s="1"/>
  <c r="J21" i="7"/>
  <c r="J14" i="7"/>
  <c r="I15" i="7"/>
  <c r="I17" i="7"/>
  <c r="I19" i="7"/>
  <c r="I22" i="7"/>
  <c r="I39" i="7"/>
  <c r="I41" i="7"/>
  <c r="I43" i="7"/>
  <c r="I46" i="7"/>
  <c r="I53" i="7"/>
  <c r="I54" i="7"/>
  <c r="I55" i="7"/>
  <c r="I56" i="7"/>
  <c r="I58" i="7"/>
  <c r="I59" i="7"/>
  <c r="I60" i="7"/>
  <c r="I66" i="7"/>
  <c r="I67" i="7"/>
  <c r="I68" i="7"/>
  <c r="I70" i="7"/>
  <c r="I71" i="7"/>
  <c r="I72" i="7"/>
  <c r="I73" i="7"/>
  <c r="I74" i="7"/>
  <c r="I75" i="7"/>
  <c r="I76" i="7"/>
  <c r="I77" i="7"/>
  <c r="I78" i="7"/>
  <c r="I80" i="7"/>
  <c r="I81" i="7"/>
  <c r="I82" i="7"/>
  <c r="I83" i="7"/>
  <c r="I84" i="7"/>
  <c r="I87" i="7"/>
  <c r="I88" i="7"/>
  <c r="I93" i="7"/>
  <c r="I94" i="7"/>
  <c r="I95" i="7"/>
  <c r="I96" i="7"/>
  <c r="I98" i="7"/>
  <c r="I99" i="7"/>
  <c r="I100" i="7"/>
  <c r="I101" i="7"/>
  <c r="I102" i="7"/>
  <c r="I103" i="7"/>
  <c r="I105" i="7"/>
  <c r="I106" i="7"/>
  <c r="I107" i="7"/>
  <c r="I108" i="7"/>
  <c r="I109" i="7"/>
  <c r="I110" i="7"/>
  <c r="I111" i="7"/>
  <c r="I112" i="7"/>
  <c r="I113" i="7"/>
  <c r="I115" i="7"/>
  <c r="I116" i="7"/>
  <c r="I117" i="7"/>
  <c r="I118" i="7"/>
  <c r="I119" i="7"/>
  <c r="I122" i="7"/>
  <c r="I123" i="7"/>
  <c r="I128" i="7"/>
  <c r="I129" i="7"/>
  <c r="I130" i="7"/>
  <c r="I132" i="7"/>
  <c r="I134" i="7"/>
  <c r="I137" i="7"/>
  <c r="I138" i="7"/>
  <c r="I139" i="7"/>
  <c r="I141" i="7"/>
  <c r="I142" i="7"/>
  <c r="I144" i="7"/>
  <c r="I146" i="7"/>
  <c r="I151" i="7"/>
  <c r="I155" i="7"/>
  <c r="I157" i="7"/>
  <c r="I163" i="7"/>
  <c r="I164" i="7"/>
  <c r="I165" i="7"/>
  <c r="I166" i="7"/>
  <c r="I167" i="7"/>
  <c r="I168" i="7"/>
  <c r="I170" i="7"/>
  <c r="I175" i="7"/>
  <c r="I176" i="7"/>
  <c r="I180" i="7"/>
  <c r="I182" i="7"/>
  <c r="I183" i="7"/>
  <c r="I190" i="7"/>
  <c r="I191" i="7"/>
  <c r="I192" i="7"/>
  <c r="I197" i="7"/>
  <c r="I198" i="7"/>
  <c r="I199" i="7"/>
  <c r="I203" i="7"/>
  <c r="I204" i="7"/>
  <c r="I205" i="7"/>
  <c r="I220" i="7"/>
  <c r="I224" i="7"/>
  <c r="I231" i="7"/>
  <c r="I232" i="7"/>
  <c r="I233" i="7"/>
  <c r="I234" i="7"/>
  <c r="I238" i="7"/>
  <c r="I239" i="7"/>
  <c r="I240" i="7"/>
  <c r="I241" i="7"/>
  <c r="I242" i="7"/>
  <c r="I243" i="7"/>
  <c r="I244" i="7"/>
  <c r="I247" i="7"/>
  <c r="I248" i="7"/>
  <c r="I252" i="7"/>
  <c r="I253" i="7"/>
  <c r="I254" i="7"/>
  <c r="I255" i="7"/>
  <c r="I256" i="7"/>
  <c r="I257" i="7"/>
  <c r="I258" i="7"/>
  <c r="I261" i="7"/>
  <c r="I262" i="7"/>
  <c r="I269" i="7"/>
  <c r="I270" i="7"/>
  <c r="I271" i="7"/>
  <c r="I273" i="7"/>
  <c r="I274" i="7"/>
  <c r="I275" i="7"/>
  <c r="I278" i="7"/>
  <c r="I279" i="7"/>
  <c r="I304" i="7"/>
  <c r="I305" i="7"/>
  <c r="I307" i="7"/>
  <c r="I311" i="7"/>
  <c r="I312" i="7"/>
  <c r="I313" i="7"/>
  <c r="I62" i="7" l="1"/>
  <c r="J62" i="7"/>
  <c r="F10" i="7"/>
  <c r="F9" i="7" s="1"/>
  <c r="F125" i="7"/>
  <c r="F124" i="7" s="1"/>
  <c r="J124" i="7" s="1"/>
  <c r="F50" i="7"/>
  <c r="F49" i="7" s="1"/>
  <c r="J86" i="7"/>
  <c r="I169" i="7"/>
  <c r="I277" i="7"/>
  <c r="H250" i="7"/>
  <c r="I250" i="7" s="1"/>
  <c r="J251" i="7"/>
  <c r="I267" i="7"/>
  <c r="J268" i="7"/>
  <c r="H236" i="7"/>
  <c r="J237" i="7"/>
  <c r="J196" i="7"/>
  <c r="J18" i="7"/>
  <c r="J42" i="7"/>
  <c r="J52" i="7"/>
  <c r="J79" i="7"/>
  <c r="J166" i="7"/>
  <c r="J173" i="7"/>
  <c r="J174" i="7"/>
  <c r="H259" i="7"/>
  <c r="J259" i="7" s="1"/>
  <c r="J260" i="7"/>
  <c r="H245" i="7"/>
  <c r="J245" i="7" s="1"/>
  <c r="J246" i="7"/>
  <c r="J44" i="7"/>
  <c r="J45" i="7"/>
  <c r="J120" i="7"/>
  <c r="J121" i="7"/>
  <c r="I246" i="7"/>
  <c r="J16" i="7"/>
  <c r="J40" i="7"/>
  <c r="J69" i="7"/>
  <c r="J145" i="7"/>
  <c r="I162" i="7"/>
  <c r="J162" i="7"/>
  <c r="I268" i="7"/>
  <c r="I251" i="7"/>
  <c r="I97" i="7"/>
  <c r="I174" i="7"/>
  <c r="F161" i="7"/>
  <c r="F160" i="7" s="1"/>
  <c r="F159" i="7" s="1"/>
  <c r="I237" i="7"/>
  <c r="I69" i="7"/>
  <c r="I52" i="7"/>
  <c r="I40" i="7"/>
  <c r="I127" i="7"/>
  <c r="I228" i="7"/>
  <c r="I121" i="7"/>
  <c r="I18" i="7"/>
  <c r="I145" i="7"/>
  <c r="I79" i="7"/>
  <c r="I86" i="7"/>
  <c r="I114" i="7"/>
  <c r="H161" i="7"/>
  <c r="I149" i="7"/>
  <c r="J135" i="7"/>
  <c r="I136" i="7"/>
  <c r="I154" i="7"/>
  <c r="I150" i="7"/>
  <c r="I143" i="7"/>
  <c r="I104" i="7"/>
  <c r="H85" i="7"/>
  <c r="J85" i="7" s="1"/>
  <c r="I57" i="7"/>
  <c r="I44" i="7"/>
  <c r="I42" i="7"/>
  <c r="I21" i="7"/>
  <c r="J20" i="7"/>
  <c r="I16" i="7"/>
  <c r="I38" i="7"/>
  <c r="I14" i="7"/>
  <c r="I45" i="7"/>
  <c r="J219" i="7"/>
  <c r="J223" i="7"/>
  <c r="G120" i="3"/>
  <c r="F48" i="7" l="1"/>
  <c r="H49" i="7"/>
  <c r="I120" i="7"/>
  <c r="I259" i="7"/>
  <c r="J126" i="7"/>
  <c r="J194" i="7"/>
  <c r="J195" i="7"/>
  <c r="J263" i="7"/>
  <c r="J267" i="7"/>
  <c r="J51" i="7"/>
  <c r="K121" i="3"/>
  <c r="J121" i="3"/>
  <c r="J13" i="7"/>
  <c r="H160" i="7"/>
  <c r="H159" i="7" s="1"/>
  <c r="J161" i="7"/>
  <c r="J37" i="7"/>
  <c r="I85" i="7"/>
  <c r="H235" i="7"/>
  <c r="J236" i="7"/>
  <c r="H249" i="7"/>
  <c r="J249" i="7" s="1"/>
  <c r="J250" i="7"/>
  <c r="I126" i="7"/>
  <c r="I161" i="7"/>
  <c r="I20" i="7"/>
  <c r="J12" i="7"/>
  <c r="I13" i="7"/>
  <c r="I135" i="7"/>
  <c r="I153" i="7"/>
  <c r="I51" i="7"/>
  <c r="I37" i="7"/>
  <c r="J222" i="7"/>
  <c r="I223" i="7"/>
  <c r="J218" i="7"/>
  <c r="I219" i="7"/>
  <c r="J83" i="3"/>
  <c r="G82" i="3"/>
  <c r="G59" i="3" s="1"/>
  <c r="I82" i="3"/>
  <c r="I59" i="3" s="1"/>
  <c r="I48" i="3" s="1"/>
  <c r="J62" i="3"/>
  <c r="J82" i="3" l="1"/>
  <c r="I160" i="7"/>
  <c r="J159" i="7"/>
  <c r="J125" i="7"/>
  <c r="K120" i="3"/>
  <c r="J120" i="3"/>
  <c r="K82" i="3"/>
  <c r="J235" i="7"/>
  <c r="J225" i="7"/>
  <c r="I249" i="7"/>
  <c r="J35" i="7"/>
  <c r="J36" i="7"/>
  <c r="J160" i="7"/>
  <c r="J49" i="7"/>
  <c r="J50" i="7"/>
  <c r="J11" i="7"/>
  <c r="I218" i="7"/>
  <c r="J221" i="7"/>
  <c r="I222" i="7"/>
  <c r="I125" i="7"/>
  <c r="I159" i="7" l="1"/>
  <c r="F188" i="7"/>
  <c r="F187" i="7" s="1"/>
  <c r="F202" i="7"/>
  <c r="F201" i="7" s="1"/>
  <c r="F200" i="7" s="1"/>
  <c r="F193" i="7" s="1"/>
  <c r="H202" i="7"/>
  <c r="H201" i="7" s="1"/>
  <c r="I221" i="7"/>
  <c r="H193" i="7" l="1"/>
  <c r="H200" i="7"/>
  <c r="J216" i="7"/>
  <c r="J202" i="7"/>
  <c r="I216" i="7"/>
  <c r="I202" i="7"/>
  <c r="I196" i="7"/>
  <c r="I189" i="7"/>
  <c r="I179" i="7"/>
  <c r="H188" i="7"/>
  <c r="H187" i="7" s="1"/>
  <c r="J51" i="3"/>
  <c r="J52" i="3"/>
  <c r="J53" i="3"/>
  <c r="J55" i="3"/>
  <c r="J57" i="3"/>
  <c r="J58" i="3"/>
  <c r="J61" i="3"/>
  <c r="J63" i="3"/>
  <c r="J64" i="3"/>
  <c r="J66" i="3"/>
  <c r="J67" i="3"/>
  <c r="J68" i="3"/>
  <c r="J69" i="3"/>
  <c r="J70" i="3"/>
  <c r="J71" i="3"/>
  <c r="J73" i="3"/>
  <c r="J74" i="3"/>
  <c r="J75" i="3"/>
  <c r="J76" i="3"/>
  <c r="J77" i="3"/>
  <c r="J78" i="3"/>
  <c r="J79" i="3"/>
  <c r="J80" i="3"/>
  <c r="J81" i="3"/>
  <c r="J85" i="3"/>
  <c r="J86" i="3"/>
  <c r="J87" i="3"/>
  <c r="J88" i="3"/>
  <c r="J89" i="3"/>
  <c r="J90" i="3"/>
  <c r="J91" i="3"/>
  <c r="J94" i="3"/>
  <c r="J95" i="3"/>
  <c r="J96" i="3"/>
  <c r="J97" i="3"/>
  <c r="J101" i="3"/>
  <c r="J105" i="3"/>
  <c r="J112" i="3"/>
  <c r="J113" i="3"/>
  <c r="J114" i="3"/>
  <c r="J115" i="3"/>
  <c r="J116" i="3"/>
  <c r="J117" i="3"/>
  <c r="J119" i="3"/>
  <c r="K118" i="3"/>
  <c r="G107" i="3"/>
  <c r="G106" i="3" s="1"/>
  <c r="I111" i="3"/>
  <c r="G98" i="3"/>
  <c r="G92" i="3"/>
  <c r="K84" i="3"/>
  <c r="K72" i="3"/>
  <c r="K65" i="3"/>
  <c r="K60" i="3"/>
  <c r="K56" i="3"/>
  <c r="K54" i="3"/>
  <c r="K50" i="3"/>
  <c r="G13" i="3"/>
  <c r="G12" i="3" s="1"/>
  <c r="I29" i="3"/>
  <c r="I28" i="3" s="1"/>
  <c r="I11" i="3" s="1"/>
  <c r="I10" i="3" s="1"/>
  <c r="G39" i="3"/>
  <c r="G38" i="3" s="1"/>
  <c r="I39" i="3"/>
  <c r="I38" i="3" s="1"/>
  <c r="K38" i="3" s="1"/>
  <c r="K111" i="3" l="1"/>
  <c r="I107" i="3"/>
  <c r="I106" i="3" s="1"/>
  <c r="K98" i="3"/>
  <c r="K102" i="3"/>
  <c r="K39" i="3"/>
  <c r="K29" i="3"/>
  <c r="J29" i="3"/>
  <c r="J215" i="7"/>
  <c r="K35" i="3"/>
  <c r="J35" i="3"/>
  <c r="K26" i="3"/>
  <c r="J26" i="3"/>
  <c r="K15" i="3"/>
  <c r="J15" i="3"/>
  <c r="K92" i="3"/>
  <c r="K93" i="3"/>
  <c r="J200" i="7"/>
  <c r="J201" i="7"/>
  <c r="K23" i="3"/>
  <c r="J23" i="3"/>
  <c r="J40" i="3"/>
  <c r="K31" i="3"/>
  <c r="J31" i="3"/>
  <c r="K13" i="3"/>
  <c r="J187" i="7"/>
  <c r="J188" i="7"/>
  <c r="J102" i="3"/>
  <c r="K59" i="3"/>
  <c r="I195" i="7"/>
  <c r="I201" i="7"/>
  <c r="I188" i="7"/>
  <c r="I215" i="7"/>
  <c r="J118" i="3"/>
  <c r="J93" i="3"/>
  <c r="J84" i="3"/>
  <c r="J54" i="3"/>
  <c r="J50" i="3"/>
  <c r="G11" i="3"/>
  <c r="G10" i="3" s="1"/>
  <c r="J111" i="3"/>
  <c r="J103" i="3"/>
  <c r="J98" i="3"/>
  <c r="J72" i="3"/>
  <c r="J99" i="3"/>
  <c r="J65" i="3"/>
  <c r="J60" i="3"/>
  <c r="J56" i="3"/>
  <c r="J214" i="7"/>
  <c r="G49" i="3"/>
  <c r="G48" i="3" s="1"/>
  <c r="G47" i="3" s="1"/>
  <c r="J39" i="3" l="1"/>
  <c r="J38" i="3"/>
  <c r="K49" i="3"/>
  <c r="J92" i="3"/>
  <c r="K12" i="3"/>
  <c r="K34" i="3"/>
  <c r="J34" i="3"/>
  <c r="K25" i="3"/>
  <c r="J25" i="3"/>
  <c r="K106" i="3"/>
  <c r="K107" i="3"/>
  <c r="K22" i="3"/>
  <c r="J22" i="3"/>
  <c r="K28" i="3"/>
  <c r="J28" i="3"/>
  <c r="J59" i="3"/>
  <c r="I194" i="7"/>
  <c r="I214" i="7"/>
  <c r="I200" i="7"/>
  <c r="I187" i="7"/>
  <c r="K48" i="3"/>
  <c r="J49" i="3"/>
  <c r="J107" i="3"/>
  <c r="J106" i="3" l="1"/>
  <c r="K11" i="3"/>
  <c r="I152" i="7"/>
  <c r="I173" i="7"/>
  <c r="I47" i="3"/>
  <c r="K47" i="3" s="1"/>
  <c r="J48" i="3"/>
  <c r="K10" i="3" l="1"/>
  <c r="J47" i="3"/>
  <c r="F8" i="5"/>
  <c r="F9" i="5"/>
  <c r="F10" i="5"/>
  <c r="F28" i="8" l="1"/>
  <c r="F30" i="8"/>
  <c r="F32" i="8"/>
  <c r="F33" i="8"/>
  <c r="F35" i="8"/>
  <c r="F36" i="8"/>
  <c r="F37" i="8"/>
  <c r="F40" i="8"/>
  <c r="J14" i="10" l="1"/>
  <c r="J13" i="10"/>
  <c r="J10" i="10"/>
  <c r="J303" i="7" l="1"/>
  <c r="I236" i="7"/>
  <c r="I12" i="7"/>
  <c r="I50" i="7"/>
  <c r="J308" i="7" l="1"/>
  <c r="J309" i="7"/>
  <c r="J301" i="7"/>
  <c r="J302" i="7"/>
  <c r="I310" i="7"/>
  <c r="I303" i="7"/>
  <c r="I264" i="7"/>
  <c r="I235" i="7"/>
  <c r="I245" i="7"/>
  <c r="J10" i="7"/>
  <c r="I227" i="7"/>
  <c r="I302" i="7"/>
  <c r="I226" i="7"/>
  <c r="I309" i="7"/>
  <c r="I35" i="7"/>
  <c r="I36" i="7"/>
  <c r="J193" i="7" l="1"/>
  <c r="I49" i="7"/>
  <c r="I225" i="7"/>
  <c r="I263" i="7"/>
  <c r="I308" i="7"/>
  <c r="I301" i="7"/>
  <c r="J9" i="7"/>
  <c r="I124" i="7"/>
  <c r="I11" i="7"/>
  <c r="G39" i="8"/>
  <c r="F34" i="8"/>
  <c r="G31" i="8"/>
  <c r="G29" i="8"/>
  <c r="F27" i="8" l="1"/>
  <c r="G27" i="8"/>
  <c r="F31" i="8"/>
  <c r="F39" i="8"/>
  <c r="I10" i="7"/>
  <c r="F29" i="8"/>
  <c r="D27" i="8"/>
  <c r="D29" i="8"/>
  <c r="D31" i="8"/>
  <c r="D39" i="8"/>
  <c r="G7" i="5"/>
  <c r="D7" i="5"/>
  <c r="D6" i="5" s="1"/>
  <c r="F26" i="8" l="1"/>
  <c r="G26" i="8"/>
  <c r="F7" i="5"/>
  <c r="G6" i="5"/>
  <c r="I193" i="7"/>
  <c r="I9" i="7"/>
  <c r="D26" i="8"/>
  <c r="F6" i="5" l="1"/>
  <c r="I23" i="10"/>
  <c r="H23" i="10"/>
  <c r="G23" i="10"/>
  <c r="K9" i="10"/>
  <c r="K12" i="10" l="1"/>
  <c r="J12" i="10"/>
  <c r="H25" i="10"/>
  <c r="J9" i="10"/>
  <c r="F179" i="7" l="1"/>
  <c r="F178" i="7" s="1"/>
  <c r="F177" i="7" l="1"/>
  <c r="F47" i="7" s="1"/>
  <c r="F8" i="7" s="1"/>
  <c r="J178" i="7"/>
  <c r="J179" i="7"/>
  <c r="J177" i="7" l="1"/>
  <c r="J13" i="3"/>
  <c r="J12" i="3"/>
  <c r="J10" i="3" l="1"/>
  <c r="J11" i="3"/>
  <c r="I92" i="7"/>
  <c r="J92" i="7"/>
  <c r="H91" i="7"/>
  <c r="H90" i="7" s="1"/>
  <c r="J90" i="7" l="1"/>
  <c r="H89" i="7"/>
  <c r="H48" i="7" s="1"/>
  <c r="H47" i="7" s="1"/>
  <c r="H8" i="7" s="1"/>
  <c r="I90" i="7"/>
  <c r="J91" i="7"/>
  <c r="I91" i="7"/>
  <c r="J89" i="7" l="1"/>
  <c r="I89" i="7"/>
  <c r="J48" i="7" l="1"/>
  <c r="I48" i="7"/>
  <c r="J47" i="7" l="1"/>
  <c r="I47" i="7"/>
  <c r="J8" i="7" l="1"/>
  <c r="I8" i="7"/>
</calcChain>
</file>

<file path=xl/sharedStrings.xml><?xml version="1.0" encoding="utf-8"?>
<sst xmlns="http://schemas.openxmlformats.org/spreadsheetml/2006/main" count="605" uniqueCount="284">
  <si>
    <t>PRIHODI UKUPNO</t>
  </si>
  <si>
    <t>RASHODI UKUPNO</t>
  </si>
  <si>
    <t>NETO FINANCIRANJE</t>
  </si>
  <si>
    <t>Razred</t>
  </si>
  <si>
    <t>Skupina</t>
  </si>
  <si>
    <t>Prihodi poslovanja</t>
  </si>
  <si>
    <t>Prihodi od prodaje nefinancijske imovine</t>
  </si>
  <si>
    <t>Rashodi poslovanja</t>
  </si>
  <si>
    <t>Rashodi za zaposlene</t>
  </si>
  <si>
    <t>Rashodi za nabavu nefinancijske imovine</t>
  </si>
  <si>
    <t>UKUPNI RASHODI</t>
  </si>
  <si>
    <t>Primici od financijske imovine i zaduživanja</t>
  </si>
  <si>
    <t>Izdaci za financijsku imovinu i otplate zajmova</t>
  </si>
  <si>
    <t>I. OPĆI DIO</t>
  </si>
  <si>
    <t>Šifra</t>
  </si>
  <si>
    <t xml:space="preserve">Naziv </t>
  </si>
  <si>
    <t>Materijalni rashodi</t>
  </si>
  <si>
    <t>Primici od zaduživanja</t>
  </si>
  <si>
    <t>Izdaci za otplatu glavnice primljenih kredita i zajmova</t>
  </si>
  <si>
    <t>A) SAŽETAK RAČUNA PRIHODA I RASHODA</t>
  </si>
  <si>
    <t>B) SAŽETAK RAČUNA FINANCIRANJA</t>
  </si>
  <si>
    <t>Prihodi od prodaje proizvedene dugotrajne imovine</t>
  </si>
  <si>
    <t>Pomoći iz inozemstva i od subjekata unutar općeg proračuna</t>
  </si>
  <si>
    <t>Rashodi za nabavu proizvedene dugotrajne imovine</t>
  </si>
  <si>
    <t>Naziv</t>
  </si>
  <si>
    <t>EUR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</si>
  <si>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</si>
  <si>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</si>
  <si>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</si>
  <si>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</si>
  <si>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</si>
  <si>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</si>
  <si>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Brojčana oznaka i naziv</t>
  </si>
  <si>
    <t>4 Prihodi za posebne namjene</t>
  </si>
  <si>
    <t>1 Opći prihodi i primici</t>
  </si>
  <si>
    <t xml:space="preserve">  11 Opći prihodi i primici</t>
  </si>
  <si>
    <t>3 Vlastiti prihodi</t>
  </si>
  <si>
    <t xml:space="preserve">  31 Vlastiti prihodi</t>
  </si>
  <si>
    <t>B. RAČUN FINANCIRANJA PREMA EKONOMSKOJ KLASIFIKACIJI</t>
  </si>
  <si>
    <t>B. RAČUN FINANCIRANJA PREMA IZVORIMA FINANCIRANJA</t>
  </si>
  <si>
    <t>PRIMICI UKUPNO</t>
  </si>
  <si>
    <t>8 Namjenski primici od zaduživanja</t>
  </si>
  <si>
    <t xml:space="preserve">  81 Namjenski primici od zaduživanja</t>
  </si>
  <si>
    <t>IZDACI UKUPNO</t>
  </si>
  <si>
    <t>RAZLIKA - VIŠAK / MANJAK</t>
  </si>
  <si>
    <t>Prihodi od upravnih i administrativnih pristojbi, pristojbi po posebnim propisima i naknada</t>
  </si>
  <si>
    <t>Prihodi od imovine</t>
  </si>
  <si>
    <t>Naknade građanima i kućanstvima na temelju osiguranja i druge naknade</t>
  </si>
  <si>
    <t>Rashodi za dodatna ulaganja na nefinancijskoj imovini</t>
  </si>
  <si>
    <t>Financijski rashodi</t>
  </si>
  <si>
    <t>Ostali rashodi</t>
  </si>
  <si>
    <t>09 Obrazovanje</t>
  </si>
  <si>
    <t>091 Predškolsko i osnovnoškolsko obrazovanje</t>
  </si>
  <si>
    <t>096 Dodatne usluge u obrazovanju</t>
  </si>
  <si>
    <t>098 Usluge u obrazovanju koje nisu drugdje svrstane</t>
  </si>
  <si>
    <r>
      <t xml:space="preserve">  </t>
    </r>
    <r>
      <rPr>
        <sz val="10"/>
        <rFont val="Arial"/>
        <family val="2"/>
      </rPr>
      <t>32 Vlastiti prihodi</t>
    </r>
  </si>
  <si>
    <t>44 Decentralizirana sredtva</t>
  </si>
  <si>
    <t>5  Pomoći</t>
  </si>
  <si>
    <t>56 Fondovi EU</t>
  </si>
  <si>
    <t>52 Ostale pomoći</t>
  </si>
  <si>
    <t>58 Ostale pomoći-proračunski korisnici</t>
  </si>
  <si>
    <t>PROGRAM 1206</t>
  </si>
  <si>
    <t>EU projekti UO za obrazovanje, kulutru i sport</t>
  </si>
  <si>
    <t>Tekući projekt T120602</t>
  </si>
  <si>
    <t>Europski socijalni fond-Projekt ZMS-pomoćnik u nastavi</t>
  </si>
  <si>
    <t>Izvor financiranja 1.1.1</t>
  </si>
  <si>
    <t>Opći prihodi i primici</t>
  </si>
  <si>
    <t>Izvor financiranja 5.6.1</t>
  </si>
  <si>
    <t xml:space="preserve"> Fondovi EU</t>
  </si>
  <si>
    <t>PROGRAM 1207</t>
  </si>
  <si>
    <t>Zakonski standardi ustanova u obrazovanju</t>
  </si>
  <si>
    <t>Aktivnost A120701</t>
  </si>
  <si>
    <t>Osiguravanje uvjeta rada za redovno poslovanje osnovne škole</t>
  </si>
  <si>
    <t>Izvor financiranja 4.4.1</t>
  </si>
  <si>
    <t xml:space="preserve"> Financijski rashodi</t>
  </si>
  <si>
    <t>Decentralizirana sredstva</t>
  </si>
  <si>
    <t>Izvor financiranja 5.8.1</t>
  </si>
  <si>
    <t>Aktivnost A120702</t>
  </si>
  <si>
    <t>Investicijska ulaganja u osnovne škole</t>
  </si>
  <si>
    <t>Kapitalni projekt K120703</t>
  </si>
  <si>
    <t>Kapitalna ulaganja u osnovne škole</t>
  </si>
  <si>
    <t>PROGRAM 1208</t>
  </si>
  <si>
    <t>Program ustanova u obrazovanju iznad standarda</t>
  </si>
  <si>
    <t>Aktivnost 120801</t>
  </si>
  <si>
    <t>Aktivnost A120804</t>
  </si>
  <si>
    <t>Financiranje školskih projekata</t>
  </si>
  <si>
    <t>Izvor 1.1.1</t>
  </si>
  <si>
    <t>Aktivnost A120808</t>
  </si>
  <si>
    <t>Nabava udžbenika za učenike osnovnih škola</t>
  </si>
  <si>
    <t>Izvor 5.8.1</t>
  </si>
  <si>
    <t>Aktivnost A120810</t>
  </si>
  <si>
    <t>Aktivnost A120811</t>
  </si>
  <si>
    <t>Ostale pomoći proračunski korisnici</t>
  </si>
  <si>
    <t>Aktivnost A120818</t>
  </si>
  <si>
    <t>Ostale aktivnosti osnovnih škola</t>
  </si>
  <si>
    <t>Izvor financiranja 4.3.1</t>
  </si>
  <si>
    <t>Prihodi za posebne namjene proračunski korisnici</t>
  </si>
  <si>
    <t>Izvor financiranja 6.2.1</t>
  </si>
  <si>
    <t>Donacije-proračunski korisnici</t>
  </si>
  <si>
    <t>Dodatne djelatnosti osnovnih škola</t>
  </si>
  <si>
    <t>Izvor financiranja 3.2.1</t>
  </si>
  <si>
    <t>Vlastiti prihodi- proračunski korisnici</t>
  </si>
  <si>
    <t>Organizacija prehrane u osnovnim školama</t>
  </si>
  <si>
    <t>Opskrba školskih ustanova higijenskim potrepštinama za učenice osnovnih škola</t>
  </si>
  <si>
    <t>43 Prihodi za posebne namjene-proračunski korisnici</t>
  </si>
  <si>
    <t>6 Donacije</t>
  </si>
  <si>
    <t>62 Donacije-proračunski korisnici</t>
  </si>
  <si>
    <t>Ostale pomoći</t>
  </si>
  <si>
    <t>Aktivnost A120819</t>
  </si>
  <si>
    <t>Indeks                                5/2*100</t>
  </si>
  <si>
    <t xml:space="preserve"> RAČUN PRIHODA I RASHODA </t>
  </si>
  <si>
    <t xml:space="preserve"> IZVJEŠTAJ O PRIHODIMA  PREMA IZVORIMA FINANCIRANJA</t>
  </si>
  <si>
    <t>IZVJEŠTAJ O RASHODIMA PREMA IZVORIMA FINANCIRANJA</t>
  </si>
  <si>
    <t>IZVJEŠTAJ O RASHODIMA PREMA FUNKCIJSKOJ KLASIFIKACIJI</t>
  </si>
  <si>
    <t>II.POSEBNI DIO</t>
  </si>
  <si>
    <t xml:space="preserve"> IZVJEŠTAJ PO PROGRAMSKOJ  KLASIFIKACIJI</t>
  </si>
  <si>
    <t>Pomoći proračunskim korisnicima iz proračuna koji im nije nadležan</t>
  </si>
  <si>
    <t>Prihodi od financijske imovine</t>
  </si>
  <si>
    <t>Kamate na oročena sredstva i depozite po viđenju</t>
  </si>
  <si>
    <t>Prihodi po posebnim propisima</t>
  </si>
  <si>
    <t>Ostali nespomenuti prihodi</t>
  </si>
  <si>
    <t>INDEKS              5/2*100</t>
  </si>
  <si>
    <t>INDEKS                   5/2*100</t>
  </si>
  <si>
    <t>INDEKS                  5/2*100</t>
  </si>
  <si>
    <t>INDEKS                                5/2*100</t>
  </si>
  <si>
    <t>Prihodi od prodaje proizvoda i roba te pruženih usluga</t>
  </si>
  <si>
    <t>BROJČANA OZNAKA I NAZIV</t>
  </si>
  <si>
    <t>UKUPNI PRIHODI</t>
  </si>
  <si>
    <t>Pomoći od izvanproračunskih korisnika</t>
  </si>
  <si>
    <t>Tekuće pomoći od izvanproračunskih korisnika</t>
  </si>
  <si>
    <t>Tekuće pomoći proračunskim korisnicima iz proračuna koji im nije nadležan</t>
  </si>
  <si>
    <t>Kapitalne pomoći proračunskim korisnicima iz proračuna koji im nije nadležan</t>
  </si>
  <si>
    <t>Donacije od pravnih i fizičkih ososba izvan općeg proračuna i povrat donacija po protestiranim jamstvima</t>
  </si>
  <si>
    <t>Tekuće donacije</t>
  </si>
  <si>
    <t>Prihodi od nadležnog proračuna i od HZZo-a temeljem ugovornih obveza</t>
  </si>
  <si>
    <t>Prihodi od nadležnog proračuna za financiranje rashoda poslovanja</t>
  </si>
  <si>
    <t>Prihodi od prodaje građevinskih objekata</t>
  </si>
  <si>
    <t>Stambeni objekti</t>
  </si>
  <si>
    <t>…</t>
  </si>
  <si>
    <t>Plaće (Bruto)</t>
  </si>
  <si>
    <t>Plaće za redovan rad</t>
  </si>
  <si>
    <t>Plaće za prekovremeni rad</t>
  </si>
  <si>
    <t>Ostali rashodi za zaposlene</t>
  </si>
  <si>
    <t>Doprinosi na plaće</t>
  </si>
  <si>
    <t>Dop.za obvezno zdravstv.osig</t>
  </si>
  <si>
    <t>Dop.za obvezno osig.u.sl.nezaposl.</t>
  </si>
  <si>
    <t>Naknade troškova zaposlenima</t>
  </si>
  <si>
    <t>Službena putovanja</t>
  </si>
  <si>
    <t>Stručna usavršavanja</t>
  </si>
  <si>
    <t>Ostale naknade zaposlenima</t>
  </si>
  <si>
    <t>Rashodi za materijal i energiju</t>
  </si>
  <si>
    <t>Uredski materijal</t>
  </si>
  <si>
    <t>Materijal i sirovine</t>
  </si>
  <si>
    <t>Energija</t>
  </si>
  <si>
    <t>Materijal i dijelovi za tekuće i investicijsko održavanje</t>
  </si>
  <si>
    <t>Sitni inventar</t>
  </si>
  <si>
    <t>Službena, radna i zaštitna odjeća i obuća</t>
  </si>
  <si>
    <t>Rashodi za usluge</t>
  </si>
  <si>
    <t>Usluge telefona,pošte</t>
  </si>
  <si>
    <t>Usluge tekućeg i investicijskog održavanja</t>
  </si>
  <si>
    <t>Promidžbeni materijal</t>
  </si>
  <si>
    <t>Komunalne usluge</t>
  </si>
  <si>
    <t>Zakupnine i najamnine</t>
  </si>
  <si>
    <t>Zdravstvene usluge</t>
  </si>
  <si>
    <t>Intelektualne usluge</t>
  </si>
  <si>
    <t>Računalne usluge</t>
  </si>
  <si>
    <t>Ostale usluge</t>
  </si>
  <si>
    <t>Ostali nespomenuti rashodi poslovanja</t>
  </si>
  <si>
    <t>Naknade za rad pred. i izvr. tijela, povjer. i sl.</t>
  </si>
  <si>
    <t>Premije osiguranja</t>
  </si>
  <si>
    <t>Reprezentacija</t>
  </si>
  <si>
    <t>Članarine</t>
  </si>
  <si>
    <t>Pristojbe i naknade</t>
  </si>
  <si>
    <t>Troškovi sudskih postupaka</t>
  </si>
  <si>
    <t>Bankarske usluge i usluge platnog prometa</t>
  </si>
  <si>
    <t>Negativne tečajne razlike i valutna klauzula</t>
  </si>
  <si>
    <t>Zatezne kamate</t>
  </si>
  <si>
    <t>Ostali nespomenuti financijski rashodi</t>
  </si>
  <si>
    <t>Tekuće donacije u naravi</t>
  </si>
  <si>
    <t>Oprema</t>
  </si>
  <si>
    <t>Komunikacijska oprema</t>
  </si>
  <si>
    <t>Oprema za održavanje i zaštitu</t>
  </si>
  <si>
    <t>Instrumenti, uređaji i strojevi</t>
  </si>
  <si>
    <t>Sportska i glazbena oprema</t>
  </si>
  <si>
    <t>Uređaji, strojevi i oprema za ostale namjene</t>
  </si>
  <si>
    <t>Knjige, umjetnička djela i ostale izložbene vrijednosti</t>
  </si>
  <si>
    <t>Knjige</t>
  </si>
  <si>
    <t>INDEKS                                   5/2*100</t>
  </si>
  <si>
    <t>Prihodi od prodaje proizv. i robe te pruž. usluga,prihodi od donacija te povrati po protestiranim jamstvima</t>
  </si>
  <si>
    <t>Kapitalne donacije</t>
  </si>
  <si>
    <t>Prihodi od nadležnog proračuna za nabavu nefinancijske imovine</t>
  </si>
  <si>
    <t>Ostali financijski rashodi</t>
  </si>
  <si>
    <t>Naknade građanima i kućanstvima u naravi</t>
  </si>
  <si>
    <t>Ostale naknade građanima i kućanstvima iz proračuna</t>
  </si>
  <si>
    <t>Plaće za posebne uvjete rada</t>
  </si>
  <si>
    <t>IZVJEŠTAJ O PRIHODIMA I RASHODIMA PREMA EKONOMSKOJ KLASIFIKACIJI</t>
  </si>
  <si>
    <t>Plaće(bruto)</t>
  </si>
  <si>
    <t>Doprinosi za obvezno zdravstveno osiguranje</t>
  </si>
  <si>
    <t>Naknade za prijevoz, za rad na terenu i za odvojen život</t>
  </si>
  <si>
    <t>Naknade za prijevoz, rad na terenu i odvojeni život</t>
  </si>
  <si>
    <t>Stručno usavršavanje zaposlenika</t>
  </si>
  <si>
    <t>Ostale naknade troškova zaposlenima</t>
  </si>
  <si>
    <t xml:space="preserve">Rashodi za materijal </t>
  </si>
  <si>
    <t>Uredski materijal i ostali materijalni rashodi</t>
  </si>
  <si>
    <t>Sitni inventar i auto gume</t>
  </si>
  <si>
    <t>Uredska oprema i namještaj</t>
  </si>
  <si>
    <t>Usluge telefona, pošte i prijevoza</t>
  </si>
  <si>
    <t>Usluge promidžbe i informiranja</t>
  </si>
  <si>
    <t>Zdravstvene i veterinarske usluge</t>
  </si>
  <si>
    <t>Intelektualne i osobne usluge</t>
  </si>
  <si>
    <t>Članarine i norme</t>
  </si>
  <si>
    <t>Stručno usavršavanje zaopslenika</t>
  </si>
  <si>
    <t>Naknade troškova osobama izvan radnog odnosa</t>
  </si>
  <si>
    <t>Naknade građanima  i kućanstvima iz proračuna</t>
  </si>
  <si>
    <t>Postrojenja i oprema</t>
  </si>
  <si>
    <t>Izvor financiranja 5.8.2</t>
  </si>
  <si>
    <t>Ostale pomoći proračunski korisnici-prenesena sredtva</t>
  </si>
  <si>
    <t>Dodatna ulaganja na građevinskim objektima</t>
  </si>
  <si>
    <t>Naknade građanima  i kućanstvima u naravi</t>
  </si>
  <si>
    <t>Naknade za prijevoz, za rad na terenu i odvojeni život</t>
  </si>
  <si>
    <t>INDEKS                  5/4*100</t>
  </si>
  <si>
    <t>Rashodi za dodatna ulaganja na financijskoj imovini</t>
  </si>
  <si>
    <t>Izvor financiranja 6.2.2</t>
  </si>
  <si>
    <t>Donacije-proračunski korisnici-prenesena sredstva</t>
  </si>
  <si>
    <t>Izvor financiranja 3.2.2</t>
  </si>
  <si>
    <t>Vlastiti prihodi proračunski korisnici-prenesena sredstva</t>
  </si>
  <si>
    <t>Izvor financiranja  5.2.1</t>
  </si>
  <si>
    <t xml:space="preserve">  451</t>
  </si>
  <si>
    <t xml:space="preserve">  4511</t>
  </si>
  <si>
    <t>Rashodi za materujal i energiju</t>
  </si>
  <si>
    <t>INDEKS           5/3*100</t>
  </si>
  <si>
    <t>PRENESENI VIŠAK/MANJAK IZ PRETHODNE GODINE</t>
  </si>
  <si>
    <t>PRIJENOS VIŠKA/MANJKA U SLJEDEĆE RAZDOBLJE</t>
  </si>
  <si>
    <t>INDEKS          5/3*100</t>
  </si>
  <si>
    <t>Tekuće donacije u novcu</t>
  </si>
  <si>
    <t>Pomoći temeljem prijenosa EU sredstava</t>
  </si>
  <si>
    <t>Tekuće pomoći temeljem prijenosa EU sredstava</t>
  </si>
  <si>
    <t>Kapitalne pomoći temeljem prijenosa EU sredstava</t>
  </si>
  <si>
    <t>Naknade građanima i kućanstvima u novcu</t>
  </si>
  <si>
    <t>Prihodi od nadležnog proračuna za financiranje redovne djelatnosti proračunskih korisnika</t>
  </si>
  <si>
    <t>59 Pomoći/Fondovi EU proračunski korisnici</t>
  </si>
  <si>
    <t xml:space="preserve">INDEKS            5/3*100               </t>
  </si>
  <si>
    <t>INDEKS                                   5/3*100</t>
  </si>
  <si>
    <t>INDEKS                                5/3*100</t>
  </si>
  <si>
    <t>Indeks                                5/3*100</t>
  </si>
  <si>
    <t>Izvor 5.9.2</t>
  </si>
  <si>
    <t>Pomoći/Fondovi EU proračunski korisnici-prenesena sredstva</t>
  </si>
  <si>
    <t xml:space="preserve">Ostali financijski rashodi </t>
  </si>
  <si>
    <t>OŠ SMOKVICA</t>
  </si>
  <si>
    <t xml:space="preserve">Izvor 3.2.2. </t>
  </si>
  <si>
    <t>Pomoći/Fondovi EU pror.kor.-Prenesena sredstva</t>
  </si>
  <si>
    <t>Izvor 5.9.1.</t>
  </si>
  <si>
    <t>Pomoći fondovi EU pror. Korisnici</t>
  </si>
  <si>
    <t>Ostale naknade iz pričuva u naravi</t>
  </si>
  <si>
    <t>Prijenosi između pror. Korisnika istog proračuna</t>
  </si>
  <si>
    <t>Izvršenje 2024.</t>
  </si>
  <si>
    <t>Financiranje radnih materijala za učenike OŠ</t>
  </si>
  <si>
    <t>Manjak prihoda</t>
  </si>
  <si>
    <t>9  VIŠAK MANJAK PRIHODA</t>
  </si>
  <si>
    <t>POLUGODIŠNJI IZVJEŠTAJ O IZVRŠENJU FINANCIJSKOG PLANA 2025. OŠ SMOKVICA</t>
  </si>
  <si>
    <t>IZVORNI PLAN ILI REBALANS 2025.</t>
  </si>
  <si>
    <t>TEKUĆI PLAN 2025.</t>
  </si>
  <si>
    <t>Izvorni plan ili rebalans 2025.</t>
  </si>
  <si>
    <t>Tekući plan 2025.</t>
  </si>
  <si>
    <t>Izvršenje 2025.</t>
  </si>
  <si>
    <t>Prihodi od prodaje proizvoda i robe</t>
  </si>
  <si>
    <t>Tuzemne članarine</t>
  </si>
  <si>
    <t xml:space="preserve">Grafičke i tiskarke usluge </t>
  </si>
  <si>
    <t>Ostali materijal i sirovine</t>
  </si>
  <si>
    <t>Ostali materijali i sirovine</t>
  </si>
  <si>
    <t>Rashodi za materijal i usluge</t>
  </si>
  <si>
    <t>OSTVARENJE/IZVRŠENJE  1.1.-31.12.2024.</t>
  </si>
  <si>
    <t>OSTVARENJE/IZVRŠENJE  1.-12.2025.</t>
  </si>
  <si>
    <t>OSTVARENJE/IZVRŠENJE  1.1-31.12.2024.</t>
  </si>
  <si>
    <t>Ostale usluge za komunikaciju i prijevoz</t>
  </si>
  <si>
    <t>Izvor financiranja 5.2.1</t>
  </si>
  <si>
    <t>OSTVARENJE/IZVRŠENJE  1.-12.2024.</t>
  </si>
  <si>
    <t>OSTVARENJE/IZVRŠENJE  1.1.-31.12.2025.</t>
  </si>
  <si>
    <t xml:space="preserve">OSTVARENJE/IZVRŠENJE 
1.-12.2024. </t>
  </si>
  <si>
    <t xml:space="preserve">OSTVARENJE/IZVRŠENJE 
1.-12.2025. </t>
  </si>
  <si>
    <t>Građevinski objekti</t>
  </si>
  <si>
    <t>Poslovni objekti</t>
  </si>
  <si>
    <t>Ostali materijal</t>
  </si>
  <si>
    <t>Namirnice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</si>
</sst>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kn&quot;_-;\-* #,##0.00\ &quot;kn&quot;_-;_-* &quot;-&quot;??\ &quot;kn&quot;_-;_-@_-"/>
  </numFmts>
  <fonts count="3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i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i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  <charset val="238"/>
    </font>
    <font>
      <b/>
      <sz val="11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1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1"/>
      <color rgb="FF92D050"/>
      <name val="Calibri"/>
      <family val="2"/>
      <charset val="238"/>
      <scheme val="minor"/>
    </font>
    <font>
      <b/>
      <sz val="10"/>
      <color rgb="FFFF0000"/>
      <name val="Arial"/>
      <family val="2"/>
      <charset val="238"/>
    </font>
    <font>
      <b/>
      <sz val="14"/>
      <color rgb="FFFF0000"/>
      <name val="Arial"/>
      <family val="2"/>
      <charset val="238"/>
    </font>
    <font>
      <sz val="11"/>
      <color theme="1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6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34" fillId="0" borderId="0" applyFont="0" applyFill="0" applyBorder="0" applyAlignment="0" applyProtection="0"/>
  </cellStyleXfs>
  <cellXfs count="577">
    <xf numFmtId="0" fontId="0" fillId="0" borderId="0" xfId="0"/>
    <xf numFmtId="0" fontId="2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3" fontId="3" fillId="2" borderId="4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 wrapText="1"/>
    </xf>
    <xf numFmtId="0" fontId="9" fillId="2" borderId="3" xfId="0" applyFont="1" applyFill="1" applyBorder="1" applyAlignment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2" fillId="0" borderId="0" xfId="0" quotePrefix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/>
    <xf numFmtId="0" fontId="9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/>
    </xf>
    <xf numFmtId="3" fontId="6" fillId="0" borderId="3" xfId="0" applyNumberFormat="1" applyFont="1" applyBorder="1" applyAlignment="1">
      <alignment horizontal="right"/>
    </xf>
    <xf numFmtId="0" fontId="14" fillId="0" borderId="5" xfId="0" applyFont="1" applyBorder="1" applyAlignment="1">
      <alignment horizontal="right"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2" borderId="4" xfId="0" applyFont="1" applyFill="1" applyBorder="1" applyAlignment="1">
      <alignment horizontal="left" vertical="center" wrapText="1"/>
    </xf>
    <xf numFmtId="3" fontId="6" fillId="0" borderId="3" xfId="0" applyNumberFormat="1" applyFont="1" applyBorder="1" applyAlignment="1">
      <alignment horizontal="right" wrapText="1"/>
    </xf>
    <xf numFmtId="0" fontId="18" fillId="0" borderId="0" xfId="0" quotePrefix="1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7" fillId="0" borderId="0" xfId="0" applyFont="1"/>
    <xf numFmtId="0" fontId="20" fillId="2" borderId="3" xfId="0" quotePrefix="1" applyFont="1" applyFill="1" applyBorder="1" applyAlignment="1">
      <alignment horizontal="left" vertical="center"/>
    </xf>
    <xf numFmtId="0" fontId="20" fillId="2" borderId="3" xfId="0" quotePrefix="1" applyFont="1" applyFill="1" applyBorder="1" applyAlignment="1">
      <alignment horizontal="left" vertical="center" wrapText="1"/>
    </xf>
    <xf numFmtId="0" fontId="20" fillId="2" borderId="3" xfId="0" applyFont="1" applyFill="1" applyBorder="1" applyAlignment="1">
      <alignment horizontal="left" vertical="center" wrapText="1"/>
    </xf>
    <xf numFmtId="3" fontId="6" fillId="2" borderId="3" xfId="0" applyNumberFormat="1" applyFont="1" applyFill="1" applyBorder="1" applyAlignment="1">
      <alignment horizontal="right"/>
    </xf>
    <xf numFmtId="0" fontId="20" fillId="2" borderId="3" xfId="0" applyFont="1" applyFill="1" applyBorder="1" applyAlignment="1">
      <alignment vertical="center" wrapText="1"/>
    </xf>
    <xf numFmtId="0" fontId="9" fillId="4" borderId="3" xfId="0" applyFont="1" applyFill="1" applyBorder="1" applyAlignment="1">
      <alignment horizontal="left" vertical="center" wrapText="1"/>
    </xf>
    <xf numFmtId="3" fontId="6" fillId="4" borderId="3" xfId="0" applyNumberFormat="1" applyFont="1" applyFill="1" applyBorder="1" applyAlignment="1">
      <alignment horizontal="right"/>
    </xf>
    <xf numFmtId="0" fontId="9" fillId="4" borderId="3" xfId="0" applyFont="1" applyFill="1" applyBorder="1" applyAlignment="1">
      <alignment horizontal="left" vertical="center"/>
    </xf>
    <xf numFmtId="0" fontId="9" fillId="4" borderId="3" xfId="0" applyFont="1" applyFill="1" applyBorder="1" applyAlignment="1">
      <alignment vertical="center" wrapText="1"/>
    </xf>
    <xf numFmtId="3" fontId="3" fillId="4" borderId="4" xfId="0" applyNumberFormat="1" applyFont="1" applyFill="1" applyBorder="1" applyAlignment="1">
      <alignment horizontal="right"/>
    </xf>
    <xf numFmtId="3" fontId="3" fillId="4" borderId="3" xfId="0" applyNumberFormat="1" applyFont="1" applyFill="1" applyBorder="1" applyAlignment="1">
      <alignment horizontal="right"/>
    </xf>
    <xf numFmtId="0" fontId="9" fillId="5" borderId="3" xfId="0" applyFont="1" applyFill="1" applyBorder="1" applyAlignment="1">
      <alignment horizontal="left" vertical="center" wrapText="1"/>
    </xf>
    <xf numFmtId="0" fontId="21" fillId="4" borderId="3" xfId="0" applyFont="1" applyFill="1" applyBorder="1" applyAlignment="1">
      <alignment horizontal="left" vertical="center" wrapText="1"/>
    </xf>
    <xf numFmtId="0" fontId="7" fillId="4" borderId="3" xfId="0" applyFont="1" applyFill="1" applyBorder="1" applyAlignment="1">
      <alignment vertical="center" wrapText="1"/>
    </xf>
    <xf numFmtId="0" fontId="13" fillId="0" borderId="0" xfId="0" applyFont="1" applyAlignment="1">
      <alignment wrapText="1"/>
    </xf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wrapText="1"/>
    </xf>
    <xf numFmtId="0" fontId="16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14" fillId="0" borderId="0" xfId="0" applyFont="1" applyAlignment="1">
      <alignment horizontal="right" vertical="center"/>
    </xf>
    <xf numFmtId="0" fontId="6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3" fontId="9" fillId="2" borderId="0" xfId="0" applyNumberFormat="1" applyFont="1" applyFill="1" applyAlignment="1">
      <alignment horizontal="right" wrapText="1"/>
    </xf>
    <xf numFmtId="3" fontId="6" fillId="2" borderId="0" xfId="0" quotePrefix="1" applyNumberFormat="1" applyFont="1" applyFill="1" applyAlignment="1">
      <alignment horizontal="right"/>
    </xf>
    <xf numFmtId="0" fontId="6" fillId="0" borderId="0" xfId="0" quotePrefix="1" applyFont="1" applyAlignment="1">
      <alignment horizontal="left" wrapText="1"/>
    </xf>
    <xf numFmtId="0" fontId="6" fillId="0" borderId="0" xfId="0" quotePrefix="1" applyFont="1" applyAlignment="1">
      <alignment horizontal="center" wrapText="1"/>
    </xf>
    <xf numFmtId="0" fontId="6" fillId="0" borderId="0" xfId="0" quotePrefix="1" applyFont="1" applyAlignment="1">
      <alignment horizontal="left"/>
    </xf>
    <xf numFmtId="3" fontId="9" fillId="2" borderId="0" xfId="0" quotePrefix="1" applyNumberFormat="1" applyFont="1" applyFill="1" applyAlignment="1">
      <alignment horizontal="right"/>
    </xf>
    <xf numFmtId="0" fontId="17" fillId="0" borderId="0" xfId="0" applyFont="1" applyAlignment="1">
      <alignment wrapText="1"/>
    </xf>
    <xf numFmtId="0" fontId="9" fillId="0" borderId="0" xfId="0" quotePrefix="1" applyFont="1" applyAlignment="1">
      <alignment horizontal="left" wrapText="1"/>
    </xf>
    <xf numFmtId="0" fontId="9" fillId="0" borderId="0" xfId="0" quotePrefix="1" applyFont="1" applyAlignment="1">
      <alignment horizontal="center" wrapText="1"/>
    </xf>
    <xf numFmtId="0" fontId="9" fillId="0" borderId="0" xfId="0" quotePrefix="1" applyFont="1" applyAlignment="1">
      <alignment horizontal="left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0" borderId="2" xfId="0" quotePrefix="1" applyFont="1" applyBorder="1" applyAlignment="1">
      <alignment horizontal="center" wrapText="1"/>
    </xf>
    <xf numFmtId="0" fontId="3" fillId="0" borderId="2" xfId="0" quotePrefix="1" applyFont="1" applyBorder="1" applyAlignment="1">
      <alignment horizontal="left" wrapText="1"/>
    </xf>
    <xf numFmtId="0" fontId="3" fillId="0" borderId="2" xfId="0" quotePrefix="1" applyFont="1" applyBorder="1" applyAlignment="1">
      <alignment horizontal="left"/>
    </xf>
    <xf numFmtId="0" fontId="0" fillId="4" borderId="0" xfId="0" applyFill="1"/>
    <xf numFmtId="3" fontId="6" fillId="4" borderId="3" xfId="0" applyNumberFormat="1" applyFont="1" applyFill="1" applyBorder="1" applyAlignment="1">
      <alignment horizontal="center" vertical="center" wrapText="1"/>
    </xf>
    <xf numFmtId="3" fontId="3" fillId="2" borderId="3" xfId="0" applyNumberFormat="1" applyFont="1" applyFill="1" applyBorder="1" applyAlignment="1">
      <alignment horizontal="center" vertical="center" wrapText="1"/>
    </xf>
    <xf numFmtId="0" fontId="0" fillId="2" borderId="0" xfId="0" applyFill="1"/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left" vertical="center" wrapText="1"/>
    </xf>
    <xf numFmtId="0" fontId="7" fillId="3" borderId="3" xfId="0" applyFont="1" applyFill="1" applyBorder="1" applyAlignment="1">
      <alignment horizontal="left" vertical="center" wrapText="1"/>
    </xf>
    <xf numFmtId="3" fontId="3" fillId="3" borderId="4" xfId="0" applyNumberFormat="1" applyFont="1" applyFill="1" applyBorder="1" applyAlignment="1">
      <alignment horizontal="right"/>
    </xf>
    <xf numFmtId="3" fontId="3" fillId="3" borderId="3" xfId="0" applyNumberFormat="1" applyFont="1" applyFill="1" applyBorder="1" applyAlignment="1">
      <alignment horizontal="right"/>
    </xf>
    <xf numFmtId="0" fontId="7" fillId="4" borderId="3" xfId="0" applyFont="1" applyFill="1" applyBorder="1" applyAlignment="1">
      <alignment horizontal="left" vertical="center" wrapText="1"/>
    </xf>
    <xf numFmtId="0" fontId="7" fillId="3" borderId="3" xfId="0" quotePrefix="1" applyFont="1" applyFill="1" applyBorder="1" applyAlignment="1">
      <alignment horizontal="left" vertical="center"/>
    </xf>
    <xf numFmtId="0" fontId="20" fillId="3" borderId="3" xfId="0" quotePrefix="1" applyFont="1" applyFill="1" applyBorder="1" applyAlignment="1">
      <alignment horizontal="left" vertical="center"/>
    </xf>
    <xf numFmtId="0" fontId="7" fillId="4" borderId="3" xfId="0" quotePrefix="1" applyFont="1" applyFill="1" applyBorder="1" applyAlignment="1">
      <alignment horizontal="left" vertical="center"/>
    </xf>
    <xf numFmtId="0" fontId="20" fillId="4" borderId="3" xfId="0" quotePrefix="1" applyFont="1" applyFill="1" applyBorder="1" applyAlignment="1">
      <alignment horizontal="left" vertical="center"/>
    </xf>
    <xf numFmtId="0" fontId="20" fillId="4" borderId="3" xfId="0" quotePrefix="1" applyFont="1" applyFill="1" applyBorder="1" applyAlignment="1">
      <alignment horizontal="left" vertical="center" wrapText="1"/>
    </xf>
    <xf numFmtId="0" fontId="20" fillId="3" borderId="3" xfId="0" quotePrefix="1" applyFont="1" applyFill="1" applyBorder="1" applyAlignment="1">
      <alignment horizontal="left" vertical="center" wrapText="1"/>
    </xf>
    <xf numFmtId="0" fontId="7" fillId="2" borderId="3" xfId="0" quotePrefix="1" applyFont="1" applyFill="1" applyBorder="1" applyAlignment="1">
      <alignment horizontal="left" vertical="center"/>
    </xf>
    <xf numFmtId="0" fontId="0" fillId="0" borderId="3" xfId="0" applyBorder="1"/>
    <xf numFmtId="0" fontId="1" fillId="0" borderId="0" xfId="0" applyFont="1"/>
    <xf numFmtId="0" fontId="3" fillId="2" borderId="4" xfId="0" applyFont="1" applyFill="1" applyBorder="1" applyAlignment="1">
      <alignment horizontal="right"/>
    </xf>
    <xf numFmtId="0" fontId="3" fillId="3" borderId="4" xfId="0" applyFont="1" applyFill="1" applyBorder="1" applyAlignment="1">
      <alignment horizontal="right"/>
    </xf>
    <xf numFmtId="0" fontId="3" fillId="4" borderId="4" xfId="0" applyFont="1" applyFill="1" applyBorder="1" applyAlignment="1">
      <alignment horizontal="right"/>
    </xf>
    <xf numFmtId="0" fontId="6" fillId="4" borderId="4" xfId="0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center" wrapText="1"/>
    </xf>
    <xf numFmtId="3" fontId="3" fillId="2" borderId="3" xfId="0" applyNumberFormat="1" applyFont="1" applyFill="1" applyBorder="1" applyAlignment="1">
      <alignment horizontal="center"/>
    </xf>
    <xf numFmtId="3" fontId="3" fillId="3" borderId="3" xfId="0" applyNumberFormat="1" applyFont="1" applyFill="1" applyBorder="1" applyAlignment="1">
      <alignment horizontal="left" wrapText="1"/>
    </xf>
    <xf numFmtId="3" fontId="3" fillId="4" borderId="3" xfId="0" applyNumberFormat="1" applyFont="1" applyFill="1" applyBorder="1" applyAlignment="1">
      <alignment horizontal="left" wrapText="1"/>
    </xf>
    <xf numFmtId="3" fontId="3" fillId="2" borderId="3" xfId="0" applyNumberFormat="1" applyFont="1" applyFill="1" applyBorder="1" applyAlignment="1">
      <alignment horizontal="left" wrapText="1"/>
    </xf>
    <xf numFmtId="3" fontId="6" fillId="4" borderId="3" xfId="0" applyNumberFormat="1" applyFont="1" applyFill="1" applyBorder="1" applyAlignment="1">
      <alignment horizontal="left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right"/>
    </xf>
    <xf numFmtId="3" fontId="6" fillId="3" borderId="3" xfId="0" applyNumberFormat="1" applyFont="1" applyFill="1" applyBorder="1" applyAlignment="1">
      <alignment horizontal="right"/>
    </xf>
    <xf numFmtId="3" fontId="3" fillId="2" borderId="2" xfId="0" applyNumberFormat="1" applyFont="1" applyFill="1" applyBorder="1" applyAlignment="1">
      <alignment horizontal="center" vertical="center" wrapText="1"/>
    </xf>
    <xf numFmtId="3" fontId="3" fillId="2" borderId="4" xfId="0" applyNumberFormat="1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/>
    </xf>
    <xf numFmtId="0" fontId="0" fillId="3" borderId="3" xfId="0" applyFill="1" applyBorder="1"/>
    <xf numFmtId="0" fontId="0" fillId="4" borderId="3" xfId="0" applyFill="1" applyBorder="1"/>
    <xf numFmtId="0" fontId="0" fillId="2" borderId="3" xfId="0" applyFill="1" applyBorder="1"/>
    <xf numFmtId="3" fontId="0" fillId="3" borderId="3" xfId="0" applyNumberFormat="1" applyFill="1" applyBorder="1"/>
    <xf numFmtId="3" fontId="0" fillId="4" borderId="3" xfId="0" applyNumberFormat="1" applyFill="1" applyBorder="1"/>
    <xf numFmtId="0" fontId="3" fillId="4" borderId="3" xfId="0" applyFont="1" applyFill="1" applyBorder="1" applyAlignment="1">
      <alignment horizontal="right"/>
    </xf>
    <xf numFmtId="0" fontId="25" fillId="4" borderId="3" xfId="0" applyFont="1" applyFill="1" applyBorder="1" applyAlignment="1">
      <alignment horizontal="center" vertical="center" wrapText="1"/>
    </xf>
    <xf numFmtId="0" fontId="9" fillId="3" borderId="3" xfId="0" quotePrefix="1" applyFont="1" applyFill="1" applyBorder="1" applyAlignment="1">
      <alignment horizontal="left" vertical="center"/>
    </xf>
    <xf numFmtId="3" fontId="6" fillId="3" borderId="3" xfId="0" applyNumberFormat="1" applyFont="1" applyFill="1" applyBorder="1" applyAlignment="1">
      <alignment horizontal="left" wrapText="1"/>
    </xf>
    <xf numFmtId="0" fontId="26" fillId="4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left" vertical="center" wrapText="1"/>
    </xf>
    <xf numFmtId="3" fontId="3" fillId="3" borderId="3" xfId="0" applyNumberFormat="1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/>
    </xf>
    <xf numFmtId="0" fontId="0" fillId="4" borderId="1" xfId="0" applyFill="1" applyBorder="1"/>
    <xf numFmtId="0" fontId="0" fillId="0" borderId="1" xfId="0" applyBorder="1"/>
    <xf numFmtId="0" fontId="5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3" fontId="3" fillId="3" borderId="3" xfId="0" applyNumberFormat="1" applyFont="1" applyFill="1" applyBorder="1" applyAlignment="1">
      <alignment horizontal="right" vertical="center" wrapText="1"/>
    </xf>
    <xf numFmtId="3" fontId="26" fillId="4" borderId="3" xfId="0" applyNumberFormat="1" applyFont="1" applyFill="1" applyBorder="1" applyAlignment="1">
      <alignment horizontal="right" vertical="center" wrapText="1"/>
    </xf>
    <xf numFmtId="0" fontId="7" fillId="3" borderId="3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 indent="1"/>
    </xf>
    <xf numFmtId="0" fontId="3" fillId="4" borderId="4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left" vertical="center" wrapText="1" indent="1"/>
    </xf>
    <xf numFmtId="0" fontId="3" fillId="2" borderId="1" xfId="0" applyFont="1" applyFill="1" applyBorder="1" applyAlignment="1">
      <alignment horizontal="left" vertical="center" wrapText="1" indent="1"/>
    </xf>
    <xf numFmtId="0" fontId="3" fillId="2" borderId="2" xfId="0" applyFont="1" applyFill="1" applyBorder="1" applyAlignment="1">
      <alignment horizontal="left" vertical="center" wrapText="1" indent="1"/>
    </xf>
    <xf numFmtId="0" fontId="3" fillId="2" borderId="4" xfId="0" applyFont="1" applyFill="1" applyBorder="1" applyAlignment="1">
      <alignment horizontal="left" vertical="center" wrapText="1" indent="1"/>
    </xf>
    <xf numFmtId="0" fontId="3" fillId="4" borderId="1" xfId="0" applyFont="1" applyFill="1" applyBorder="1" applyAlignment="1">
      <alignment horizontal="left" vertical="center" wrapText="1"/>
    </xf>
    <xf numFmtId="0" fontId="3" fillId="4" borderId="2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4" borderId="10" xfId="0" applyFont="1" applyFill="1" applyBorder="1" applyAlignment="1">
      <alignment horizontal="left" vertical="center" wrapText="1" indent="1"/>
    </xf>
    <xf numFmtId="0" fontId="3" fillId="4" borderId="5" xfId="0" applyFont="1" applyFill="1" applyBorder="1" applyAlignment="1">
      <alignment horizontal="left" vertical="center" wrapText="1" indent="1"/>
    </xf>
    <xf numFmtId="0" fontId="3" fillId="4" borderId="15" xfId="0" applyFont="1" applyFill="1" applyBorder="1" applyAlignment="1">
      <alignment horizontal="left" vertical="center" wrapText="1" indent="1"/>
    </xf>
    <xf numFmtId="0" fontId="3" fillId="2" borderId="8" xfId="0" applyFont="1" applyFill="1" applyBorder="1" applyAlignment="1">
      <alignment horizontal="left" vertical="center" wrapText="1" indent="1"/>
    </xf>
    <xf numFmtId="0" fontId="3" fillId="2" borderId="9" xfId="0" applyFont="1" applyFill="1" applyBorder="1" applyAlignment="1">
      <alignment horizontal="left" vertical="center" wrapText="1" indent="1"/>
    </xf>
    <xf numFmtId="0" fontId="3" fillId="2" borderId="10" xfId="0" applyFont="1" applyFill="1" applyBorder="1" applyAlignment="1">
      <alignment horizontal="left" vertical="center" wrapText="1" indent="1"/>
    </xf>
    <xf numFmtId="0" fontId="3" fillId="4" borderId="8" xfId="0" applyFont="1" applyFill="1" applyBorder="1" applyAlignment="1">
      <alignment horizontal="left" vertical="center" wrapText="1" indent="1"/>
    </xf>
    <xf numFmtId="0" fontId="3" fillId="4" borderId="9" xfId="0" applyFont="1" applyFill="1" applyBorder="1" applyAlignment="1">
      <alignment horizontal="left" vertical="center" wrapText="1" indent="1"/>
    </xf>
    <xf numFmtId="0" fontId="24" fillId="4" borderId="3" xfId="0" applyFont="1" applyFill="1" applyBorder="1" applyAlignment="1">
      <alignment horizontal="left" wrapText="1"/>
    </xf>
    <xf numFmtId="0" fontId="24" fillId="0" borderId="3" xfId="0" applyFont="1" applyBorder="1" applyAlignment="1">
      <alignment horizontal="left" wrapText="1"/>
    </xf>
    <xf numFmtId="0" fontId="6" fillId="3" borderId="3" xfId="0" applyFont="1" applyFill="1" applyBorder="1" applyAlignment="1">
      <alignment horizontal="left" vertical="center" wrapText="1"/>
    </xf>
    <xf numFmtId="0" fontId="24" fillId="3" borderId="3" xfId="0" applyFont="1" applyFill="1" applyBorder="1" applyAlignment="1">
      <alignment wrapText="1"/>
    </xf>
    <xf numFmtId="0" fontId="24" fillId="4" borderId="3" xfId="0" applyFont="1" applyFill="1" applyBorder="1" applyAlignment="1">
      <alignment wrapText="1"/>
    </xf>
    <xf numFmtId="0" fontId="24" fillId="0" borderId="3" xfId="0" applyFont="1" applyBorder="1" applyAlignment="1">
      <alignment wrapText="1"/>
    </xf>
    <xf numFmtId="0" fontId="24" fillId="0" borderId="3" xfId="0" applyFont="1" applyBorder="1"/>
    <xf numFmtId="0" fontId="3" fillId="2" borderId="8" xfId="0" applyFont="1" applyFill="1" applyBorder="1" applyAlignment="1">
      <alignment vertical="center" wrapText="1"/>
    </xf>
    <xf numFmtId="0" fontId="3" fillId="2" borderId="12" xfId="0" applyFont="1" applyFill="1" applyBorder="1" applyAlignment="1">
      <alignment horizontal="left" vertical="center" wrapText="1" indent="1"/>
    </xf>
    <xf numFmtId="0" fontId="3" fillId="2" borderId="13" xfId="0" applyFont="1" applyFill="1" applyBorder="1" applyAlignment="1">
      <alignment horizontal="left" vertical="center" wrapText="1" indent="1"/>
    </xf>
    <xf numFmtId="0" fontId="7" fillId="2" borderId="8" xfId="0" applyFont="1" applyFill="1" applyBorder="1" applyAlignment="1">
      <alignment horizontal="left" vertical="center" wrapText="1" indent="1"/>
    </xf>
    <xf numFmtId="0" fontId="7" fillId="2" borderId="9" xfId="0" applyFont="1" applyFill="1" applyBorder="1" applyAlignment="1">
      <alignment horizontal="left" vertical="center" wrapText="1" indent="1"/>
    </xf>
    <xf numFmtId="0" fontId="7" fillId="2" borderId="10" xfId="0" applyFont="1" applyFill="1" applyBorder="1" applyAlignment="1">
      <alignment horizontal="left" vertical="center" wrapText="1" indent="1"/>
    </xf>
    <xf numFmtId="0" fontId="3" fillId="4" borderId="14" xfId="0" applyFont="1" applyFill="1" applyBorder="1" applyAlignment="1">
      <alignment horizontal="left" vertical="center" wrapText="1" indent="1"/>
    </xf>
    <xf numFmtId="0" fontId="3" fillId="2" borderId="14" xfId="0" applyFont="1" applyFill="1" applyBorder="1" applyAlignment="1">
      <alignment horizontal="left" vertical="center" wrapText="1" indent="1"/>
    </xf>
    <xf numFmtId="0" fontId="3" fillId="2" borderId="5" xfId="0" applyFont="1" applyFill="1" applyBorder="1" applyAlignment="1">
      <alignment horizontal="left" vertical="center" wrapText="1" indent="1"/>
    </xf>
    <xf numFmtId="0" fontId="3" fillId="2" borderId="15" xfId="0" applyFont="1" applyFill="1" applyBorder="1" applyAlignment="1">
      <alignment horizontal="left" vertical="center" wrapText="1" indent="1"/>
    </xf>
    <xf numFmtId="0" fontId="3" fillId="4" borderId="1" xfId="0" applyFont="1" applyFill="1" applyBorder="1" applyAlignment="1">
      <alignment horizontal="left" vertical="center" wrapText="1" indent="1"/>
    </xf>
    <xf numFmtId="0" fontId="3" fillId="4" borderId="2" xfId="0" applyFont="1" applyFill="1" applyBorder="1" applyAlignment="1">
      <alignment horizontal="left" vertical="center" wrapText="1" indent="1"/>
    </xf>
    <xf numFmtId="0" fontId="3" fillId="4" borderId="4" xfId="0" applyFont="1" applyFill="1" applyBorder="1" applyAlignment="1">
      <alignment horizontal="left" vertical="center" wrapText="1" indent="1"/>
    </xf>
    <xf numFmtId="0" fontId="3" fillId="2" borderId="14" xfId="0" applyFont="1" applyFill="1" applyBorder="1" applyAlignment="1">
      <alignment horizontal="left" vertical="center" wrapText="1"/>
    </xf>
    <xf numFmtId="0" fontId="23" fillId="4" borderId="1" xfId="0" applyFont="1" applyFill="1" applyBorder="1" applyAlignment="1">
      <alignment horizontal="left" vertical="center" wrapText="1" indent="1"/>
    </xf>
    <xf numFmtId="0" fontId="23" fillId="4" borderId="2" xfId="0" applyFont="1" applyFill="1" applyBorder="1" applyAlignment="1">
      <alignment horizontal="left" vertical="center" wrapText="1" indent="1"/>
    </xf>
    <xf numFmtId="0" fontId="23" fillId="4" borderId="4" xfId="0" applyFont="1" applyFill="1" applyBorder="1" applyAlignment="1">
      <alignment horizontal="left" vertical="center" wrapText="1" indent="1"/>
    </xf>
    <xf numFmtId="0" fontId="23" fillId="2" borderId="1" xfId="0" applyFont="1" applyFill="1" applyBorder="1" applyAlignment="1">
      <alignment horizontal="left" vertical="center" wrapText="1" indent="1"/>
    </xf>
    <xf numFmtId="0" fontId="23" fillId="2" borderId="2" xfId="0" applyFont="1" applyFill="1" applyBorder="1" applyAlignment="1">
      <alignment horizontal="left" vertical="center" wrapText="1" indent="1"/>
    </xf>
    <xf numFmtId="0" fontId="23" fillId="2" borderId="4" xfId="0" applyFont="1" applyFill="1" applyBorder="1" applyAlignment="1">
      <alignment horizontal="left" vertical="center" wrapText="1" indent="1"/>
    </xf>
    <xf numFmtId="0" fontId="3" fillId="3" borderId="1" xfId="0" applyFont="1" applyFill="1" applyBorder="1" applyAlignment="1">
      <alignment horizontal="left" vertical="center" wrapText="1"/>
    </xf>
    <xf numFmtId="0" fontId="24" fillId="2" borderId="3" xfId="0" applyFont="1" applyFill="1" applyBorder="1" applyAlignment="1">
      <alignment wrapText="1"/>
    </xf>
    <xf numFmtId="0" fontId="7" fillId="2" borderId="4" xfId="0" applyFont="1" applyFill="1" applyBorder="1" applyAlignment="1">
      <alignment vertical="center" wrapText="1"/>
    </xf>
    <xf numFmtId="0" fontId="7" fillId="4" borderId="4" xfId="0" applyFont="1" applyFill="1" applyBorder="1" applyAlignment="1">
      <alignment vertical="center" wrapText="1"/>
    </xf>
    <xf numFmtId="0" fontId="23" fillId="3" borderId="1" xfId="0" applyFont="1" applyFill="1" applyBorder="1" applyAlignment="1">
      <alignment horizontal="left" vertical="center" wrapText="1" indent="1"/>
    </xf>
    <xf numFmtId="0" fontId="20" fillId="2" borderId="4" xfId="0" applyFont="1" applyFill="1" applyBorder="1" applyAlignment="1">
      <alignment vertical="center" wrapText="1"/>
    </xf>
    <xf numFmtId="0" fontId="23" fillId="2" borderId="14" xfId="0" applyFont="1" applyFill="1" applyBorder="1" applyAlignment="1">
      <alignment horizontal="left" vertical="center" wrapText="1" indent="1"/>
    </xf>
    <xf numFmtId="0" fontId="23" fillId="2" borderId="5" xfId="0" applyFont="1" applyFill="1" applyBorder="1" applyAlignment="1">
      <alignment horizontal="left" vertical="center" wrapText="1" indent="1"/>
    </xf>
    <xf numFmtId="0" fontId="23" fillId="2" borderId="15" xfId="0" applyFont="1" applyFill="1" applyBorder="1" applyAlignment="1">
      <alignment horizontal="left" vertical="center" wrapText="1" indent="1"/>
    </xf>
    <xf numFmtId="0" fontId="20" fillId="4" borderId="4" xfId="0" applyFont="1" applyFill="1" applyBorder="1" applyAlignment="1">
      <alignment vertical="center" wrapText="1"/>
    </xf>
    <xf numFmtId="0" fontId="23" fillId="4" borderId="14" xfId="0" applyFont="1" applyFill="1" applyBorder="1" applyAlignment="1">
      <alignment horizontal="left" vertical="center" wrapText="1" indent="1"/>
    </xf>
    <xf numFmtId="0" fontId="23" fillId="4" borderId="5" xfId="0" applyFont="1" applyFill="1" applyBorder="1" applyAlignment="1">
      <alignment horizontal="left" vertical="center" wrapText="1" indent="1"/>
    </xf>
    <xf numFmtId="0" fontId="23" fillId="4" borderId="15" xfId="0" applyFont="1" applyFill="1" applyBorder="1" applyAlignment="1">
      <alignment horizontal="left" vertical="center" wrapText="1" indent="1"/>
    </xf>
    <xf numFmtId="0" fontId="20" fillId="2" borderId="10" xfId="0" applyFont="1" applyFill="1" applyBorder="1" applyAlignment="1">
      <alignment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20" fillId="2" borderId="15" xfId="0" applyFont="1" applyFill="1" applyBorder="1" applyAlignment="1">
      <alignment vertical="center" wrapText="1"/>
    </xf>
    <xf numFmtId="2" fontId="3" fillId="4" borderId="3" xfId="0" applyNumberFormat="1" applyFont="1" applyFill="1" applyBorder="1" applyAlignment="1">
      <alignment horizontal="right"/>
    </xf>
    <xf numFmtId="2" fontId="3" fillId="2" borderId="3" xfId="0" applyNumberFormat="1" applyFont="1" applyFill="1" applyBorder="1" applyAlignment="1">
      <alignment horizontal="right"/>
    </xf>
    <xf numFmtId="2" fontId="7" fillId="2" borderId="3" xfId="0" applyNumberFormat="1" applyFont="1" applyFill="1" applyBorder="1" applyAlignment="1">
      <alignment horizontal="right"/>
    </xf>
    <xf numFmtId="2" fontId="0" fillId="4" borderId="3" xfId="0" applyNumberFormat="1" applyFill="1" applyBorder="1"/>
    <xf numFmtId="0" fontId="2" fillId="2" borderId="0" xfId="0" applyFont="1" applyFill="1" applyAlignment="1">
      <alignment horizontal="center" vertical="center" wrapText="1"/>
    </xf>
    <xf numFmtId="3" fontId="3" fillId="2" borderId="3" xfId="0" applyNumberFormat="1" applyFont="1" applyFill="1" applyBorder="1" applyAlignment="1">
      <alignment horizontal="right" vertical="center" wrapText="1"/>
    </xf>
    <xf numFmtId="2" fontId="3" fillId="2" borderId="3" xfId="0" applyNumberFormat="1" applyFont="1" applyFill="1" applyBorder="1"/>
    <xf numFmtId="2" fontId="3" fillId="2" borderId="4" xfId="0" applyNumberFormat="1" applyFont="1" applyFill="1" applyBorder="1" applyAlignment="1">
      <alignment horizontal="right"/>
    </xf>
    <xf numFmtId="2" fontId="0" fillId="2" borderId="3" xfId="0" applyNumberFormat="1" applyFill="1" applyBorder="1"/>
    <xf numFmtId="0" fontId="5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20" fillId="7" borderId="3" xfId="0" applyFont="1" applyFill="1" applyBorder="1" applyAlignment="1">
      <alignment vertical="center" wrapText="1"/>
    </xf>
    <xf numFmtId="0" fontId="3" fillId="7" borderId="3" xfId="0" applyFont="1" applyFill="1" applyBorder="1" applyAlignment="1">
      <alignment horizontal="center" vertical="center" wrapText="1"/>
    </xf>
    <xf numFmtId="0" fontId="3" fillId="7" borderId="2" xfId="0" applyFont="1" applyFill="1" applyBorder="1" applyAlignment="1">
      <alignment horizontal="left" vertical="center" wrapText="1"/>
    </xf>
    <xf numFmtId="0" fontId="3" fillId="7" borderId="4" xfId="0" applyFont="1" applyFill="1" applyBorder="1" applyAlignment="1">
      <alignment horizontal="left" vertical="center" wrapText="1"/>
    </xf>
    <xf numFmtId="0" fontId="23" fillId="7" borderId="1" xfId="0" applyFont="1" applyFill="1" applyBorder="1" applyAlignment="1">
      <alignment horizontal="left" vertical="center" wrapText="1" indent="1"/>
    </xf>
    <xf numFmtId="0" fontId="23" fillId="7" borderId="2" xfId="0" applyFont="1" applyFill="1" applyBorder="1" applyAlignment="1">
      <alignment horizontal="left" vertical="center" wrapText="1" indent="1"/>
    </xf>
    <xf numFmtId="0" fontId="23" fillId="7" borderId="4" xfId="0" applyFont="1" applyFill="1" applyBorder="1" applyAlignment="1">
      <alignment horizontal="left" vertical="center" wrapText="1" indent="1"/>
    </xf>
    <xf numFmtId="0" fontId="20" fillId="7" borderId="4" xfId="0" applyFont="1" applyFill="1" applyBorder="1" applyAlignment="1">
      <alignment vertical="center" wrapText="1"/>
    </xf>
    <xf numFmtId="0" fontId="7" fillId="7" borderId="3" xfId="0" applyFont="1" applyFill="1" applyBorder="1" applyAlignment="1">
      <alignment vertical="center" wrapText="1"/>
    </xf>
    <xf numFmtId="0" fontId="3" fillId="7" borderId="2" xfId="0" applyFont="1" applyFill="1" applyBorder="1" applyAlignment="1">
      <alignment horizontal="left" vertical="center" wrapText="1" indent="1"/>
    </xf>
    <xf numFmtId="0" fontId="3" fillId="7" borderId="4" xfId="0" applyFont="1" applyFill="1" applyBorder="1" applyAlignment="1">
      <alignment horizontal="left" vertical="center" wrapText="1" indent="1"/>
    </xf>
    <xf numFmtId="0" fontId="7" fillId="7" borderId="4" xfId="0" applyFont="1" applyFill="1" applyBorder="1" applyAlignment="1">
      <alignment vertical="center" wrapText="1"/>
    </xf>
    <xf numFmtId="0" fontId="20" fillId="7" borderId="3" xfId="0" quotePrefix="1" applyFont="1" applyFill="1" applyBorder="1" applyAlignment="1">
      <alignment horizontal="left" vertical="center" wrapText="1"/>
    </xf>
    <xf numFmtId="0" fontId="3" fillId="7" borderId="3" xfId="0" applyFont="1" applyFill="1" applyBorder="1" applyAlignment="1">
      <alignment horizontal="left" vertical="center" wrapText="1"/>
    </xf>
    <xf numFmtId="0" fontId="3" fillId="7" borderId="9" xfId="0" applyFont="1" applyFill="1" applyBorder="1" applyAlignment="1">
      <alignment horizontal="left" vertical="center" wrapText="1" indent="1"/>
    </xf>
    <xf numFmtId="0" fontId="3" fillId="7" borderId="10" xfId="0" applyFont="1" applyFill="1" applyBorder="1" applyAlignment="1">
      <alignment horizontal="left" vertical="center" wrapText="1" indent="1"/>
    </xf>
    <xf numFmtId="0" fontId="3" fillId="7" borderId="8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vertical="center" wrapText="1"/>
    </xf>
    <xf numFmtId="0" fontId="3" fillId="9" borderId="3" xfId="0" applyFont="1" applyFill="1" applyBorder="1" applyAlignment="1">
      <alignment horizontal="left" vertical="center" wrapText="1"/>
    </xf>
    <xf numFmtId="2" fontId="3" fillId="9" borderId="3" xfId="0" applyNumberFormat="1" applyFont="1" applyFill="1" applyBorder="1" applyAlignment="1">
      <alignment horizontal="right"/>
    </xf>
    <xf numFmtId="0" fontId="3" fillId="9" borderId="3" xfId="0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left" vertical="center" wrapText="1"/>
    </xf>
    <xf numFmtId="0" fontId="23" fillId="2" borderId="2" xfId="0" applyFont="1" applyFill="1" applyBorder="1" applyAlignment="1">
      <alignment horizontal="left" vertical="center" wrapText="1"/>
    </xf>
    <xf numFmtId="2" fontId="0" fillId="3" borderId="3" xfId="0" applyNumberFormat="1" applyFill="1" applyBorder="1"/>
    <xf numFmtId="2" fontId="3" fillId="6" borderId="3" xfId="0" applyNumberFormat="1" applyFont="1" applyFill="1" applyBorder="1" applyAlignment="1">
      <alignment horizontal="center" vertical="center" wrapText="1"/>
    </xf>
    <xf numFmtId="2" fontId="3" fillId="7" borderId="3" xfId="0" applyNumberFormat="1" applyFont="1" applyFill="1" applyBorder="1" applyAlignment="1">
      <alignment horizontal="center" vertical="center" wrapText="1"/>
    </xf>
    <xf numFmtId="2" fontId="3" fillId="4" borderId="3" xfId="0" applyNumberFormat="1" applyFont="1" applyFill="1" applyBorder="1" applyAlignment="1">
      <alignment horizontal="center" vertical="center" wrapText="1"/>
    </xf>
    <xf numFmtId="2" fontId="3" fillId="2" borderId="3" xfId="0" applyNumberFormat="1" applyFont="1" applyFill="1" applyBorder="1" applyAlignment="1">
      <alignment horizontal="center" vertical="center" wrapText="1"/>
    </xf>
    <xf numFmtId="2" fontId="3" fillId="8" borderId="3" xfId="0" applyNumberFormat="1" applyFont="1" applyFill="1" applyBorder="1" applyAlignment="1">
      <alignment horizontal="center" vertical="center" wrapText="1"/>
    </xf>
    <xf numFmtId="2" fontId="3" fillId="3" borderId="3" xfId="0" applyNumberFormat="1" applyFont="1" applyFill="1" applyBorder="1" applyAlignment="1">
      <alignment horizontal="center" vertical="center" wrapText="1"/>
    </xf>
    <xf numFmtId="2" fontId="6" fillId="5" borderId="3" xfId="0" applyNumberFormat="1" applyFont="1" applyFill="1" applyBorder="1" applyAlignment="1">
      <alignment horizontal="right"/>
    </xf>
    <xf numFmtId="2" fontId="6" fillId="4" borderId="3" xfId="0" applyNumberFormat="1" applyFont="1" applyFill="1" applyBorder="1" applyAlignment="1">
      <alignment horizontal="right"/>
    </xf>
    <xf numFmtId="2" fontId="6" fillId="2" borderId="3" xfId="0" applyNumberFormat="1" applyFont="1" applyFill="1" applyBorder="1" applyAlignment="1">
      <alignment horizontal="right"/>
    </xf>
    <xf numFmtId="0" fontId="6" fillId="4" borderId="1" xfId="0" applyFont="1" applyFill="1" applyBorder="1" applyAlignment="1">
      <alignment horizontal="left" vertical="center" wrapText="1"/>
    </xf>
    <xf numFmtId="0" fontId="6" fillId="4" borderId="14" xfId="0" applyFont="1" applyFill="1" applyBorder="1" applyAlignment="1">
      <alignment horizontal="left" vertical="center" wrapText="1" indent="1"/>
    </xf>
    <xf numFmtId="3" fontId="9" fillId="3" borderId="3" xfId="0" applyNumberFormat="1" applyFont="1" applyFill="1" applyBorder="1" applyAlignment="1">
      <alignment horizontal="right"/>
    </xf>
    <xf numFmtId="3" fontId="7" fillId="4" borderId="3" xfId="0" applyNumberFormat="1" applyFont="1" applyFill="1" applyBorder="1" applyAlignment="1">
      <alignment horizontal="right"/>
    </xf>
    <xf numFmtId="3" fontId="30" fillId="4" borderId="3" xfId="0" applyNumberFormat="1" applyFont="1" applyFill="1" applyBorder="1"/>
    <xf numFmtId="0" fontId="30" fillId="4" borderId="3" xfId="0" applyFont="1" applyFill="1" applyBorder="1"/>
    <xf numFmtId="3" fontId="28" fillId="0" borderId="0" xfId="0" applyNumberFormat="1" applyFont="1"/>
    <xf numFmtId="0" fontId="28" fillId="0" borderId="0" xfId="0" applyFont="1"/>
    <xf numFmtId="0" fontId="31" fillId="0" borderId="5" xfId="0" applyFont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 wrapText="1"/>
    </xf>
    <xf numFmtId="0" fontId="6" fillId="7" borderId="4" xfId="0" applyFont="1" applyFill="1" applyBorder="1" applyAlignment="1">
      <alignment horizontal="left" vertical="center" wrapText="1"/>
    </xf>
    <xf numFmtId="0" fontId="6" fillId="4" borderId="5" xfId="0" applyFont="1" applyFill="1" applyBorder="1" applyAlignment="1">
      <alignment horizontal="left" vertical="center" wrapText="1" indent="1"/>
    </xf>
    <xf numFmtId="0" fontId="32" fillId="0" borderId="0" xfId="0" applyFont="1" applyAlignment="1">
      <alignment vertical="center" wrapText="1"/>
    </xf>
    <xf numFmtId="0" fontId="33" fillId="0" borderId="0" xfId="0" applyFont="1" applyAlignment="1">
      <alignment horizontal="center" vertical="center" wrapText="1"/>
    </xf>
    <xf numFmtId="0" fontId="1" fillId="0" borderId="3" xfId="0" applyFont="1" applyBorder="1"/>
    <xf numFmtId="3" fontId="0" fillId="2" borderId="3" xfId="0" applyNumberFormat="1" applyFill="1" applyBorder="1"/>
    <xf numFmtId="3" fontId="3" fillId="2" borderId="1" xfId="0" applyNumberFormat="1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right"/>
    </xf>
    <xf numFmtId="3" fontId="3" fillId="2" borderId="1" xfId="0" applyNumberFormat="1" applyFont="1" applyFill="1" applyBorder="1" applyAlignment="1">
      <alignment horizontal="right" wrapText="1"/>
    </xf>
    <xf numFmtId="3" fontId="3" fillId="2" borderId="1" xfId="0" applyNumberFormat="1" applyFont="1" applyFill="1" applyBorder="1" applyAlignment="1">
      <alignment horizontal="right" vertical="center" wrapText="1"/>
    </xf>
    <xf numFmtId="3" fontId="30" fillId="2" borderId="3" xfId="0" applyNumberFormat="1" applyFont="1" applyFill="1" applyBorder="1"/>
    <xf numFmtId="0" fontId="28" fillId="2" borderId="3" xfId="0" applyFont="1" applyFill="1" applyBorder="1"/>
    <xf numFmtId="0" fontId="33" fillId="2" borderId="0" xfId="0" applyFont="1" applyFill="1" applyAlignment="1">
      <alignment horizontal="center" vertical="center" wrapText="1"/>
    </xf>
    <xf numFmtId="0" fontId="7" fillId="7" borderId="1" xfId="0" applyFont="1" applyFill="1" applyBorder="1" applyAlignment="1">
      <alignment horizontal="left" vertical="center" wrapText="1" indent="1"/>
    </xf>
    <xf numFmtId="0" fontId="23" fillId="2" borderId="4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left" vertical="center" wrapText="1" indent="1"/>
    </xf>
    <xf numFmtId="0" fontId="3" fillId="4" borderId="2" xfId="0" applyFont="1" applyFill="1" applyBorder="1" applyAlignment="1">
      <alignment horizontal="left" vertical="center" wrapText="1" indent="1"/>
    </xf>
    <xf numFmtId="0" fontId="3" fillId="4" borderId="4" xfId="0" applyFont="1" applyFill="1" applyBorder="1" applyAlignment="1">
      <alignment horizontal="left" vertical="center" wrapText="1" indent="1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7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 indent="1"/>
    </xf>
    <xf numFmtId="0" fontId="3" fillId="2" borderId="2" xfId="0" applyFont="1" applyFill="1" applyBorder="1" applyAlignment="1">
      <alignment horizontal="left" vertical="center" wrapText="1" indent="1"/>
    </xf>
    <xf numFmtId="0" fontId="3" fillId="2" borderId="4" xfId="0" applyFont="1" applyFill="1" applyBorder="1" applyAlignment="1">
      <alignment horizontal="left" vertical="center" wrapText="1" indent="1"/>
    </xf>
    <xf numFmtId="0" fontId="0" fillId="2" borderId="3" xfId="1" applyNumberFormat="1" applyFont="1" applyFill="1" applyBorder="1"/>
    <xf numFmtId="0" fontId="6" fillId="0" borderId="1" xfId="0" applyFont="1" applyFill="1" applyBorder="1" applyAlignment="1">
      <alignment horizontal="left" vertical="center" wrapText="1" indent="1"/>
    </xf>
    <xf numFmtId="0" fontId="23" fillId="0" borderId="2" xfId="0" applyFont="1" applyFill="1" applyBorder="1" applyAlignment="1">
      <alignment horizontal="left" vertical="center" wrapText="1" indent="1"/>
    </xf>
    <xf numFmtId="0" fontId="23" fillId="0" borderId="4" xfId="0" applyFont="1" applyFill="1" applyBorder="1" applyAlignment="1">
      <alignment horizontal="left" vertical="center" wrapText="1" indent="1"/>
    </xf>
    <xf numFmtId="0" fontId="20" fillId="0" borderId="4" xfId="0" applyFont="1" applyFill="1" applyBorder="1" applyAlignment="1">
      <alignment vertical="center" wrapText="1"/>
    </xf>
    <xf numFmtId="0" fontId="23" fillId="0" borderId="1" xfId="0" applyFont="1" applyFill="1" applyBorder="1" applyAlignment="1">
      <alignment horizontal="left" vertical="center" wrapText="1" indent="1"/>
    </xf>
    <xf numFmtId="1" fontId="0" fillId="2" borderId="3" xfId="0" applyNumberFormat="1" applyFill="1" applyBorder="1"/>
    <xf numFmtId="0" fontId="0" fillId="0" borderId="0" xfId="0" applyFill="1"/>
    <xf numFmtId="0" fontId="6" fillId="6" borderId="3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left" vertical="center" wrapText="1"/>
    </xf>
    <xf numFmtId="0" fontId="6" fillId="6" borderId="3" xfId="0" applyFont="1" applyFill="1" applyBorder="1" applyAlignment="1">
      <alignment horizontal="left" vertical="center" wrapText="1"/>
    </xf>
    <xf numFmtId="3" fontId="6" fillId="6" borderId="3" xfId="0" applyNumberFormat="1" applyFont="1" applyFill="1" applyBorder="1" applyAlignment="1">
      <alignment horizontal="right" vertical="center" wrapText="1"/>
    </xf>
    <xf numFmtId="2" fontId="6" fillId="3" borderId="3" xfId="0" applyNumberFormat="1" applyFont="1" applyFill="1" applyBorder="1" applyAlignment="1">
      <alignment horizontal="right"/>
    </xf>
    <xf numFmtId="0" fontId="6" fillId="4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6" borderId="4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vertical="center" wrapText="1"/>
    </xf>
    <xf numFmtId="0" fontId="2" fillId="3" borderId="4" xfId="0" applyFont="1" applyFill="1" applyBorder="1" applyAlignment="1">
      <alignment horizontal="center" vertical="center" wrapText="1"/>
    </xf>
    <xf numFmtId="2" fontId="29" fillId="3" borderId="3" xfId="0" applyNumberFormat="1" applyFont="1" applyFill="1" applyBorder="1" applyAlignment="1">
      <alignment horizontal="right" vertical="center" wrapText="1"/>
    </xf>
    <xf numFmtId="0" fontId="6" fillId="3" borderId="1" xfId="0" quotePrefix="1" applyFont="1" applyFill="1" applyBorder="1" applyAlignment="1">
      <alignment horizontal="left" wrapText="1"/>
    </xf>
    <xf numFmtId="0" fontId="6" fillId="3" borderId="2" xfId="0" quotePrefix="1" applyFont="1" applyFill="1" applyBorder="1" applyAlignment="1">
      <alignment horizontal="left" wrapText="1"/>
    </xf>
    <xf numFmtId="0" fontId="6" fillId="3" borderId="2" xfId="0" quotePrefix="1" applyFont="1" applyFill="1" applyBorder="1" applyAlignment="1">
      <alignment horizontal="center" wrapText="1"/>
    </xf>
    <xf numFmtId="0" fontId="6" fillId="3" borderId="2" xfId="0" quotePrefix="1" applyFont="1" applyFill="1" applyBorder="1" applyAlignment="1">
      <alignment horizontal="left"/>
    </xf>
    <xf numFmtId="0" fontId="27" fillId="3" borderId="3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left" vertical="center"/>
    </xf>
    <xf numFmtId="0" fontId="7" fillId="3" borderId="2" xfId="0" applyFont="1" applyFill="1" applyBorder="1" applyAlignment="1">
      <alignment vertical="center"/>
    </xf>
    <xf numFmtId="3" fontId="6" fillId="3" borderId="3" xfId="0" applyNumberFormat="1" applyFont="1" applyFill="1" applyBorder="1" applyAlignment="1">
      <alignment horizontal="right" wrapText="1"/>
    </xf>
    <xf numFmtId="0" fontId="3" fillId="3" borderId="2" xfId="0" quotePrefix="1" applyFont="1" applyFill="1" applyBorder="1" applyAlignment="1">
      <alignment horizontal="center" wrapText="1"/>
    </xf>
    <xf numFmtId="0" fontId="9" fillId="9" borderId="3" xfId="0" applyFont="1" applyFill="1" applyBorder="1" applyAlignment="1">
      <alignment horizontal="left" vertical="center" wrapText="1"/>
    </xf>
    <xf numFmtId="3" fontId="6" fillId="9" borderId="4" xfId="0" applyNumberFormat="1" applyFont="1" applyFill="1" applyBorder="1" applyAlignment="1">
      <alignment horizontal="right"/>
    </xf>
    <xf numFmtId="3" fontId="6" fillId="9" borderId="3" xfId="0" applyNumberFormat="1" applyFont="1" applyFill="1" applyBorder="1" applyAlignment="1">
      <alignment horizontal="left"/>
    </xf>
    <xf numFmtId="3" fontId="6" fillId="9" borderId="3" xfId="0" applyNumberFormat="1" applyFont="1" applyFill="1" applyBorder="1" applyAlignment="1">
      <alignment horizontal="right"/>
    </xf>
    <xf numFmtId="2" fontId="0" fillId="9" borderId="3" xfId="0" applyNumberFormat="1" applyFill="1" applyBorder="1"/>
    <xf numFmtId="2" fontId="0" fillId="6" borderId="3" xfId="0" applyNumberFormat="1" applyFill="1" applyBorder="1"/>
    <xf numFmtId="0" fontId="27" fillId="4" borderId="3" xfId="0" applyFont="1" applyFill="1" applyBorder="1" applyAlignment="1">
      <alignment horizontal="left" vertical="center" wrapText="1"/>
    </xf>
    <xf numFmtId="3" fontId="27" fillId="4" borderId="4" xfId="0" applyNumberFormat="1" applyFont="1" applyFill="1" applyBorder="1" applyAlignment="1">
      <alignment horizontal="right"/>
    </xf>
    <xf numFmtId="3" fontId="27" fillId="4" borderId="3" xfId="0" applyNumberFormat="1" applyFont="1" applyFill="1" applyBorder="1" applyAlignment="1">
      <alignment horizontal="left" wrapText="1"/>
    </xf>
    <xf numFmtId="3" fontId="27" fillId="4" borderId="3" xfId="0" applyNumberFormat="1" applyFont="1" applyFill="1" applyBorder="1" applyAlignment="1">
      <alignment horizontal="right"/>
    </xf>
    <xf numFmtId="0" fontId="9" fillId="3" borderId="3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right"/>
    </xf>
    <xf numFmtId="2" fontId="1" fillId="3" borderId="3" xfId="0" applyNumberFormat="1" applyFont="1" applyFill="1" applyBorder="1"/>
    <xf numFmtId="2" fontId="1" fillId="4" borderId="3" xfId="0" applyNumberFormat="1" applyFont="1" applyFill="1" applyBorder="1"/>
    <xf numFmtId="0" fontId="1" fillId="6" borderId="3" xfId="0" applyFont="1" applyFill="1" applyBorder="1"/>
    <xf numFmtId="0" fontId="27" fillId="6" borderId="3" xfId="0" applyFont="1" applyFill="1" applyBorder="1" applyAlignment="1">
      <alignment wrapText="1"/>
    </xf>
    <xf numFmtId="3" fontId="1" fillId="6" borderId="3" xfId="0" applyNumberFormat="1" applyFont="1" applyFill="1" applyBorder="1"/>
    <xf numFmtId="2" fontId="1" fillId="6" borderId="3" xfId="0" applyNumberFormat="1" applyFont="1" applyFill="1" applyBorder="1"/>
    <xf numFmtId="3" fontId="6" fillId="6" borderId="1" xfId="0" applyNumberFormat="1" applyFont="1" applyFill="1" applyBorder="1" applyAlignment="1">
      <alignment horizontal="right" vertical="center" wrapText="1"/>
    </xf>
    <xf numFmtId="3" fontId="26" fillId="3" borderId="3" xfId="0" applyNumberFormat="1" applyFont="1" applyFill="1" applyBorder="1" applyAlignment="1">
      <alignment horizontal="right" vertical="center" wrapText="1"/>
    </xf>
    <xf numFmtId="0" fontId="3" fillId="3" borderId="3" xfId="0" applyFont="1" applyFill="1" applyBorder="1" applyAlignment="1">
      <alignment horizontal="left" vertical="center" wrapText="1"/>
    </xf>
    <xf numFmtId="3" fontId="3" fillId="4" borderId="3" xfId="0" applyNumberFormat="1" applyFont="1" applyFill="1" applyBorder="1" applyAlignment="1">
      <alignment horizontal="left" vertical="top" wrapText="1"/>
    </xf>
    <xf numFmtId="0" fontId="9" fillId="9" borderId="3" xfId="0" quotePrefix="1" applyFont="1" applyFill="1" applyBorder="1" applyAlignment="1">
      <alignment horizontal="left" vertical="center"/>
    </xf>
    <xf numFmtId="0" fontId="21" fillId="9" borderId="3" xfId="0" quotePrefix="1" applyFont="1" applyFill="1" applyBorder="1" applyAlignment="1">
      <alignment horizontal="left" vertical="center"/>
    </xf>
    <xf numFmtId="0" fontId="21" fillId="9" borderId="3" xfId="0" quotePrefix="1" applyFont="1" applyFill="1" applyBorder="1" applyAlignment="1">
      <alignment horizontal="left" vertical="center" wrapText="1"/>
    </xf>
    <xf numFmtId="0" fontId="6" fillId="9" borderId="3" xfId="0" applyFont="1" applyFill="1" applyBorder="1" applyAlignment="1">
      <alignment horizontal="right"/>
    </xf>
    <xf numFmtId="3" fontId="6" fillId="9" borderId="3" xfId="0" applyNumberFormat="1" applyFont="1" applyFill="1" applyBorder="1" applyAlignment="1">
      <alignment horizontal="center" wrapText="1"/>
    </xf>
    <xf numFmtId="3" fontId="6" fillId="9" borderId="3" xfId="0" applyNumberFormat="1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 wrapText="1"/>
    </xf>
    <xf numFmtId="3" fontId="3" fillId="3" borderId="1" xfId="0" applyNumberFormat="1" applyFont="1" applyFill="1" applyBorder="1" applyAlignment="1">
      <alignment horizontal="right"/>
    </xf>
    <xf numFmtId="3" fontId="7" fillId="3" borderId="3" xfId="0" applyNumberFormat="1" applyFont="1" applyFill="1" applyBorder="1" applyAlignment="1">
      <alignment horizontal="right"/>
    </xf>
    <xf numFmtId="2" fontId="0" fillId="3" borderId="3" xfId="0" applyNumberFormat="1" applyFont="1" applyFill="1" applyBorder="1"/>
    <xf numFmtId="2" fontId="0" fillId="4" borderId="3" xfId="0" applyNumberFormat="1" applyFont="1" applyFill="1" applyBorder="1"/>
    <xf numFmtId="0" fontId="7" fillId="3" borderId="3" xfId="0" quotePrefix="1" applyFont="1" applyFill="1" applyBorder="1" applyAlignment="1">
      <alignment horizontal="left" vertical="center" wrapText="1"/>
    </xf>
    <xf numFmtId="0" fontId="7" fillId="2" borderId="3" xfId="0" quotePrefix="1" applyFont="1" applyFill="1" applyBorder="1" applyAlignment="1">
      <alignment horizontal="left" vertical="center" wrapText="1"/>
    </xf>
    <xf numFmtId="0" fontId="7" fillId="4" borderId="3" xfId="0" quotePrefix="1" applyFont="1" applyFill="1" applyBorder="1" applyAlignment="1">
      <alignment horizontal="left" vertical="center" wrapText="1"/>
    </xf>
    <xf numFmtId="0" fontId="0" fillId="4" borderId="3" xfId="0" applyFont="1" applyFill="1" applyBorder="1"/>
    <xf numFmtId="3" fontId="0" fillId="4" borderId="3" xfId="0" applyNumberFormat="1" applyFont="1" applyFill="1" applyBorder="1"/>
    <xf numFmtId="0" fontId="0" fillId="0" borderId="3" xfId="0" applyFont="1" applyBorder="1"/>
    <xf numFmtId="3" fontId="0" fillId="2" borderId="3" xfId="0" applyNumberFormat="1" applyFont="1" applyFill="1" applyBorder="1"/>
    <xf numFmtId="3" fontId="0" fillId="0" borderId="3" xfId="0" applyNumberFormat="1" applyFont="1" applyBorder="1"/>
    <xf numFmtId="0" fontId="26" fillId="3" borderId="3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left" vertical="center"/>
    </xf>
    <xf numFmtId="0" fontId="6" fillId="9" borderId="3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left" vertical="center" wrapText="1"/>
    </xf>
    <xf numFmtId="3" fontId="9" fillId="9" borderId="3" xfId="0" applyNumberFormat="1" applyFont="1" applyFill="1" applyBorder="1" applyAlignment="1">
      <alignment horizontal="right" vertical="center" wrapText="1"/>
    </xf>
    <xf numFmtId="3" fontId="6" fillId="9" borderId="3" xfId="0" applyNumberFormat="1" applyFont="1" applyFill="1" applyBorder="1" applyAlignment="1">
      <alignment horizontal="right" vertical="center" wrapText="1"/>
    </xf>
    <xf numFmtId="3" fontId="6" fillId="9" borderId="3" xfId="0" applyNumberFormat="1" applyFont="1" applyFill="1" applyBorder="1" applyAlignment="1">
      <alignment horizontal="center" vertical="center" wrapText="1"/>
    </xf>
    <xf numFmtId="2" fontId="22" fillId="3" borderId="3" xfId="0" applyNumberFormat="1" applyFont="1" applyFill="1" applyBorder="1" applyAlignment="1">
      <alignment horizontal="right"/>
    </xf>
    <xf numFmtId="2" fontId="22" fillId="6" borderId="3" xfId="0" applyNumberFormat="1" applyFont="1" applyFill="1" applyBorder="1" applyAlignment="1">
      <alignment horizontal="right"/>
    </xf>
    <xf numFmtId="0" fontId="3" fillId="6" borderId="3" xfId="0" applyFont="1" applyFill="1" applyBorder="1" applyAlignment="1">
      <alignment horizontal="center" vertical="center" wrapText="1"/>
    </xf>
    <xf numFmtId="2" fontId="3" fillId="6" borderId="3" xfId="0" applyNumberFormat="1" applyFont="1" applyFill="1" applyBorder="1" applyAlignment="1">
      <alignment horizontal="right"/>
    </xf>
    <xf numFmtId="2" fontId="6" fillId="6" borderId="3" xfId="0" applyNumberFormat="1" applyFont="1" applyFill="1" applyBorder="1" applyAlignment="1">
      <alignment horizontal="right"/>
    </xf>
    <xf numFmtId="0" fontId="6" fillId="6" borderId="8" xfId="0" applyFont="1" applyFill="1" applyBorder="1" applyAlignment="1">
      <alignment horizontal="left" vertical="center" wrapText="1" indent="1"/>
    </xf>
    <xf numFmtId="0" fontId="3" fillId="6" borderId="3" xfId="0" applyFont="1" applyFill="1" applyBorder="1" applyAlignment="1">
      <alignment horizontal="left" vertical="center" wrapText="1" indent="1"/>
    </xf>
    <xf numFmtId="0" fontId="3" fillId="6" borderId="8" xfId="0" applyFont="1" applyFill="1" applyBorder="1" applyAlignment="1">
      <alignment horizontal="left" vertical="center" wrapText="1" indent="1"/>
    </xf>
    <xf numFmtId="0" fontId="6" fillId="6" borderId="4" xfId="0" applyFont="1" applyFill="1" applyBorder="1" applyAlignment="1">
      <alignment horizontal="left" vertical="center" wrapText="1"/>
    </xf>
    <xf numFmtId="0" fontId="7" fillId="6" borderId="3" xfId="0" applyFont="1" applyFill="1" applyBorder="1" applyAlignment="1">
      <alignment vertical="center" wrapText="1"/>
    </xf>
    <xf numFmtId="2" fontId="3" fillId="3" borderId="3" xfId="0" applyNumberFormat="1" applyFont="1" applyFill="1" applyBorder="1" applyAlignment="1">
      <alignment horizontal="right"/>
    </xf>
    <xf numFmtId="0" fontId="3" fillId="9" borderId="1" xfId="0" applyFont="1" applyFill="1" applyBorder="1" applyAlignment="1">
      <alignment horizontal="left" vertical="center"/>
    </xf>
    <xf numFmtId="0" fontId="3" fillId="9" borderId="2" xfId="0" applyFont="1" applyFill="1" applyBorder="1" applyAlignment="1">
      <alignment horizontal="left" vertical="center" wrapText="1"/>
    </xf>
    <xf numFmtId="0" fontId="3" fillId="9" borderId="4" xfId="0" applyFont="1" applyFill="1" applyBorder="1" applyAlignment="1">
      <alignment horizontal="left" vertical="center" wrapText="1"/>
    </xf>
    <xf numFmtId="2" fontId="3" fillId="9" borderId="3" xfId="0" applyNumberFormat="1" applyFont="1" applyFill="1" applyBorder="1" applyAlignment="1">
      <alignment horizontal="center" vertical="center" wrapText="1"/>
    </xf>
    <xf numFmtId="2" fontId="6" fillId="9" borderId="3" xfId="0" applyNumberFormat="1" applyFont="1" applyFill="1" applyBorder="1" applyAlignment="1">
      <alignment horizontal="right"/>
    </xf>
    <xf numFmtId="2" fontId="6" fillId="9" borderId="3" xfId="0" applyNumberFormat="1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left" vertical="center" wrapText="1"/>
    </xf>
    <xf numFmtId="0" fontId="7" fillId="9" borderId="3" xfId="0" applyFont="1" applyFill="1" applyBorder="1" applyAlignment="1">
      <alignment vertical="center" wrapText="1"/>
    </xf>
    <xf numFmtId="0" fontId="7" fillId="9" borderId="4" xfId="0" applyFont="1" applyFill="1" applyBorder="1" applyAlignment="1">
      <alignment vertical="center" wrapText="1"/>
    </xf>
    <xf numFmtId="0" fontId="6" fillId="9" borderId="1" xfId="0" applyFont="1" applyFill="1" applyBorder="1" applyAlignment="1">
      <alignment horizontal="left" vertical="center" wrapText="1" indent="1"/>
    </xf>
    <xf numFmtId="0" fontId="6" fillId="9" borderId="2" xfId="0" applyFont="1" applyFill="1" applyBorder="1" applyAlignment="1">
      <alignment horizontal="left" vertical="center" wrapText="1" indent="1"/>
    </xf>
    <xf numFmtId="0" fontId="6" fillId="9" borderId="4" xfId="0" applyFont="1" applyFill="1" applyBorder="1" applyAlignment="1">
      <alignment horizontal="left" vertical="center" wrapText="1" indent="1"/>
    </xf>
    <xf numFmtId="0" fontId="9" fillId="9" borderId="4" xfId="0" applyFont="1" applyFill="1" applyBorder="1" applyAlignment="1">
      <alignment vertical="center" wrapText="1"/>
    </xf>
    <xf numFmtId="0" fontId="3" fillId="9" borderId="8" xfId="0" applyFont="1" applyFill="1" applyBorder="1" applyAlignment="1">
      <alignment horizontal="left" vertical="center" wrapText="1" indent="1"/>
    </xf>
    <xf numFmtId="0" fontId="3" fillId="9" borderId="9" xfId="0" applyFont="1" applyFill="1" applyBorder="1" applyAlignment="1">
      <alignment horizontal="left" vertical="center" wrapText="1" indent="1"/>
    </xf>
    <xf numFmtId="0" fontId="3" fillId="9" borderId="10" xfId="0" applyFont="1" applyFill="1" applyBorder="1" applyAlignment="1">
      <alignment horizontal="left" vertical="center" wrapText="1" indent="1"/>
    </xf>
    <xf numFmtId="0" fontId="20" fillId="9" borderId="3" xfId="0" applyFont="1" applyFill="1" applyBorder="1" applyAlignment="1">
      <alignment vertical="center" wrapText="1"/>
    </xf>
    <xf numFmtId="0" fontId="23" fillId="9" borderId="1" xfId="0" applyFont="1" applyFill="1" applyBorder="1" applyAlignment="1">
      <alignment horizontal="left" vertical="center" wrapText="1" indent="1"/>
    </xf>
    <xf numFmtId="0" fontId="23" fillId="9" borderId="2" xfId="0" applyFont="1" applyFill="1" applyBorder="1" applyAlignment="1">
      <alignment horizontal="left" vertical="center" wrapText="1" indent="1"/>
    </xf>
    <xf numFmtId="0" fontId="23" fillId="9" borderId="4" xfId="0" applyFont="1" applyFill="1" applyBorder="1" applyAlignment="1">
      <alignment horizontal="left" vertical="center" wrapText="1" indent="1"/>
    </xf>
    <xf numFmtId="0" fontId="20" fillId="9" borderId="4" xfId="0" applyFont="1" applyFill="1" applyBorder="1" applyAlignment="1">
      <alignment vertical="center" wrapText="1"/>
    </xf>
    <xf numFmtId="0" fontId="15" fillId="4" borderId="3" xfId="0" applyFont="1" applyFill="1" applyBorder="1" applyAlignment="1">
      <alignment horizontal="left" vertical="center" wrapText="1"/>
    </xf>
    <xf numFmtId="0" fontId="24" fillId="3" borderId="3" xfId="0" applyFont="1" applyFill="1" applyBorder="1" applyAlignment="1">
      <alignment horizontal="left" vertical="center" wrapText="1"/>
    </xf>
    <xf numFmtId="2" fontId="24" fillId="3" borderId="3" xfId="0" applyNumberFormat="1" applyFont="1" applyFill="1" applyBorder="1" applyAlignment="1">
      <alignment horizontal="right"/>
    </xf>
    <xf numFmtId="2" fontId="7" fillId="3" borderId="3" xfId="0" applyNumberFormat="1" applyFont="1" applyFill="1" applyBorder="1" applyAlignment="1">
      <alignment horizontal="right"/>
    </xf>
    <xf numFmtId="2" fontId="9" fillId="3" borderId="3" xfId="0" applyNumberFormat="1" applyFont="1" applyFill="1" applyBorder="1" applyAlignment="1">
      <alignment horizontal="right"/>
    </xf>
    <xf numFmtId="0" fontId="7" fillId="3" borderId="3" xfId="0" applyFont="1" applyFill="1" applyBorder="1" applyAlignment="1">
      <alignment horizontal="center" vertical="center" wrapText="1"/>
    </xf>
    <xf numFmtId="2" fontId="7" fillId="3" borderId="3" xfId="0" applyNumberFormat="1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left" vertical="center" wrapText="1" indent="1"/>
    </xf>
    <xf numFmtId="0" fontId="3" fillId="3" borderId="4" xfId="0" applyFont="1" applyFill="1" applyBorder="1" applyAlignment="1">
      <alignment horizontal="left" vertical="center" wrapText="1" indent="1"/>
    </xf>
    <xf numFmtId="0" fontId="22" fillId="3" borderId="3" xfId="0" applyFont="1" applyFill="1" applyBorder="1" applyAlignment="1">
      <alignment horizontal="left" vertical="center" wrapText="1"/>
    </xf>
    <xf numFmtId="0" fontId="23" fillId="3" borderId="3" xfId="0" applyFont="1" applyFill="1" applyBorder="1" applyAlignment="1">
      <alignment horizontal="left" vertical="center" wrapText="1"/>
    </xf>
    <xf numFmtId="0" fontId="9" fillId="3" borderId="3" xfId="0" applyFont="1" applyFill="1" applyBorder="1" applyAlignment="1">
      <alignment vertical="center" wrapText="1"/>
    </xf>
    <xf numFmtId="0" fontId="21" fillId="3" borderId="3" xfId="0" applyFont="1" applyFill="1" applyBorder="1" applyAlignment="1">
      <alignment vertical="center" wrapText="1"/>
    </xf>
    <xf numFmtId="0" fontId="20" fillId="3" borderId="3" xfId="0" applyFont="1" applyFill="1" applyBorder="1" applyAlignment="1">
      <alignment vertical="center" wrapText="1"/>
    </xf>
    <xf numFmtId="0" fontId="23" fillId="3" borderId="2" xfId="0" applyFont="1" applyFill="1" applyBorder="1" applyAlignment="1">
      <alignment horizontal="left" vertical="center" wrapText="1" indent="1"/>
    </xf>
    <xf numFmtId="0" fontId="23" fillId="3" borderId="4" xfId="0" applyFont="1" applyFill="1" applyBorder="1" applyAlignment="1">
      <alignment horizontal="left" vertical="center" wrapText="1" indent="1"/>
    </xf>
    <xf numFmtId="0" fontId="21" fillId="4" borderId="3" xfId="0" applyFont="1" applyFill="1" applyBorder="1" applyAlignment="1">
      <alignment vertical="center" wrapText="1"/>
    </xf>
    <xf numFmtId="0" fontId="21" fillId="6" borderId="3" xfId="0" applyFont="1" applyFill="1" applyBorder="1" applyAlignment="1">
      <alignment vertical="center" wrapText="1"/>
    </xf>
    <xf numFmtId="0" fontId="20" fillId="3" borderId="4" xfId="0" applyFont="1" applyFill="1" applyBorder="1" applyAlignment="1">
      <alignment vertical="center" wrapText="1"/>
    </xf>
    <xf numFmtId="0" fontId="22" fillId="3" borderId="4" xfId="0" applyFont="1" applyFill="1" applyBorder="1" applyAlignment="1">
      <alignment horizontal="left" vertical="center" wrapText="1" indent="1"/>
    </xf>
    <xf numFmtId="0" fontId="7" fillId="3" borderId="4" xfId="0" applyFont="1" applyFill="1" applyBorder="1" applyAlignment="1">
      <alignment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wrapText="1"/>
    </xf>
    <xf numFmtId="0" fontId="7" fillId="4" borderId="8" xfId="0" applyFont="1" applyFill="1" applyBorder="1" applyAlignment="1">
      <alignment horizontal="left" vertical="center" wrapText="1" indent="1"/>
    </xf>
    <xf numFmtId="0" fontId="7" fillId="4" borderId="9" xfId="0" applyFont="1" applyFill="1" applyBorder="1" applyAlignment="1">
      <alignment horizontal="left" vertical="center" wrapText="1" indent="1"/>
    </xf>
    <xf numFmtId="0" fontId="7" fillId="4" borderId="10" xfId="0" applyFont="1" applyFill="1" applyBorder="1" applyAlignment="1">
      <alignment horizontal="left" vertical="center" wrapText="1" indent="1"/>
    </xf>
    <xf numFmtId="0" fontId="7" fillId="4" borderId="4" xfId="0" applyFont="1" applyFill="1" applyBorder="1" applyAlignment="1">
      <alignment horizontal="left" vertical="center" wrapText="1"/>
    </xf>
    <xf numFmtId="2" fontId="7" fillId="4" borderId="3" xfId="0" applyNumberFormat="1" applyFont="1" applyFill="1" applyBorder="1" applyAlignment="1">
      <alignment horizontal="right"/>
    </xf>
    <xf numFmtId="0" fontId="3" fillId="2" borderId="9" xfId="0" applyFont="1" applyFill="1" applyBorder="1" applyAlignment="1">
      <alignment horizontal="left" vertical="center" wrapText="1"/>
    </xf>
    <xf numFmtId="0" fontId="3" fillId="2" borderId="10" xfId="0" applyFont="1" applyFill="1" applyBorder="1" applyAlignment="1">
      <alignment horizontal="left" vertical="center" wrapText="1"/>
    </xf>
    <xf numFmtId="2" fontId="3" fillId="2" borderId="6" xfId="0" applyNumberFormat="1" applyFont="1" applyFill="1" applyBorder="1" applyAlignment="1">
      <alignment horizontal="right"/>
    </xf>
    <xf numFmtId="0" fontId="3" fillId="2" borderId="6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left" vertical="center" wrapText="1"/>
    </xf>
    <xf numFmtId="2" fontId="3" fillId="2" borderId="7" xfId="0" applyNumberFormat="1" applyFont="1" applyFill="1" applyBorder="1" applyAlignment="1">
      <alignment horizontal="right"/>
    </xf>
    <xf numFmtId="0" fontId="3" fillId="2" borderId="7" xfId="0" applyFont="1" applyFill="1" applyBorder="1" applyAlignment="1">
      <alignment horizontal="center" vertical="center" wrapText="1"/>
    </xf>
    <xf numFmtId="2" fontId="3" fillId="2" borderId="7" xfId="0" applyNumberFormat="1" applyFont="1" applyFill="1" applyBorder="1" applyAlignment="1">
      <alignment horizontal="center" vertical="center" wrapText="1"/>
    </xf>
    <xf numFmtId="0" fontId="0" fillId="0" borderId="0" xfId="0" applyBorder="1"/>
    <xf numFmtId="0" fontId="24" fillId="3" borderId="1" xfId="0" applyFont="1" applyFill="1" applyBorder="1" applyAlignment="1">
      <alignment horizontal="left" vertical="center" indent="1"/>
    </xf>
    <xf numFmtId="0" fontId="24" fillId="3" borderId="4" xfId="0" applyFont="1" applyFill="1" applyBorder="1" applyAlignment="1">
      <alignment horizontal="left" vertical="center" wrapText="1" indent="1"/>
    </xf>
    <xf numFmtId="0" fontId="24" fillId="3" borderId="9" xfId="0" applyFont="1" applyFill="1" applyBorder="1" applyAlignment="1">
      <alignment horizontal="left" vertical="center" wrapText="1" indent="1"/>
    </xf>
    <xf numFmtId="0" fontId="3" fillId="9" borderId="9" xfId="0" applyFont="1" applyFill="1" applyBorder="1" applyAlignment="1">
      <alignment horizontal="left" vertical="center" wrapText="1"/>
    </xf>
    <xf numFmtId="0" fontId="3" fillId="3" borderId="9" xfId="0" applyFont="1" applyFill="1" applyBorder="1" applyAlignment="1">
      <alignment horizontal="left" vertical="center" wrapText="1"/>
    </xf>
    <xf numFmtId="0" fontId="3" fillId="7" borderId="1" xfId="0" applyFont="1" applyFill="1" applyBorder="1" applyAlignment="1">
      <alignment horizontal="left" vertical="center" wrapText="1"/>
    </xf>
    <xf numFmtId="0" fontId="3" fillId="7" borderId="2" xfId="0" applyFont="1" applyFill="1" applyBorder="1" applyAlignment="1">
      <alignment horizontal="left" vertical="center" wrapText="1"/>
    </xf>
    <xf numFmtId="0" fontId="3" fillId="7" borderId="4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3" fillId="9" borderId="3" xfId="0" applyFont="1" applyFill="1" applyBorder="1" applyAlignment="1">
      <alignment horizontal="left" vertical="center" wrapText="1"/>
    </xf>
    <xf numFmtId="0" fontId="3" fillId="10" borderId="8" xfId="0" applyFont="1" applyFill="1" applyBorder="1" applyAlignment="1">
      <alignment horizontal="left" vertical="center" wrapText="1" indent="1"/>
    </xf>
    <xf numFmtId="0" fontId="3" fillId="10" borderId="9" xfId="0" applyFont="1" applyFill="1" applyBorder="1" applyAlignment="1">
      <alignment horizontal="left" vertical="center" wrapText="1" indent="1"/>
    </xf>
    <xf numFmtId="0" fontId="3" fillId="10" borderId="10" xfId="0" applyFont="1" applyFill="1" applyBorder="1" applyAlignment="1">
      <alignment horizontal="left" vertical="center" wrapText="1" indent="1"/>
    </xf>
    <xf numFmtId="0" fontId="3" fillId="10" borderId="4" xfId="0" applyFont="1" applyFill="1" applyBorder="1" applyAlignment="1">
      <alignment horizontal="left" vertical="center" wrapText="1"/>
    </xf>
    <xf numFmtId="2" fontId="3" fillId="10" borderId="3" xfId="0" applyNumberFormat="1" applyFont="1" applyFill="1" applyBorder="1" applyAlignment="1">
      <alignment horizontal="right"/>
    </xf>
    <xf numFmtId="0" fontId="3" fillId="10" borderId="3" xfId="0" applyFont="1" applyFill="1" applyBorder="1" applyAlignment="1">
      <alignment horizontal="center" vertical="center" wrapText="1"/>
    </xf>
    <xf numFmtId="2" fontId="3" fillId="10" borderId="3" xfId="0" applyNumberFormat="1" applyFont="1" applyFill="1" applyBorder="1" applyAlignment="1">
      <alignment horizontal="center" vertical="center" wrapText="1"/>
    </xf>
    <xf numFmtId="0" fontId="3" fillId="10" borderId="1" xfId="0" applyFont="1" applyFill="1" applyBorder="1" applyAlignment="1">
      <alignment horizontal="left" vertical="center" wrapText="1"/>
    </xf>
    <xf numFmtId="0" fontId="3" fillId="10" borderId="2" xfId="0" applyFont="1" applyFill="1" applyBorder="1" applyAlignment="1">
      <alignment horizontal="left" vertical="center" wrapText="1" indent="1"/>
    </xf>
    <xf numFmtId="0" fontId="3" fillId="10" borderId="4" xfId="0" applyFont="1" applyFill="1" applyBorder="1" applyAlignment="1">
      <alignment horizontal="left" vertical="center" wrapText="1" indent="1"/>
    </xf>
    <xf numFmtId="0" fontId="3" fillId="10" borderId="3" xfId="0" applyFont="1" applyFill="1" applyBorder="1" applyAlignment="1">
      <alignment horizontal="left" vertical="center" wrapText="1"/>
    </xf>
    <xf numFmtId="0" fontId="3" fillId="10" borderId="2" xfId="0" applyFont="1" applyFill="1" applyBorder="1" applyAlignment="1">
      <alignment vertical="center" wrapText="1"/>
    </xf>
    <xf numFmtId="0" fontId="3" fillId="10" borderId="4" xfId="0" applyFont="1" applyFill="1" applyBorder="1" applyAlignment="1">
      <alignment vertical="center" wrapText="1"/>
    </xf>
    <xf numFmtId="0" fontId="3" fillId="10" borderId="3" xfId="0" applyFont="1" applyFill="1" applyBorder="1" applyAlignment="1">
      <alignment vertical="center" wrapText="1"/>
    </xf>
    <xf numFmtId="2" fontId="3" fillId="10" borderId="3" xfId="0" applyNumberFormat="1" applyFont="1" applyFill="1" applyBorder="1"/>
    <xf numFmtId="0" fontId="3" fillId="10" borderId="8" xfId="0" applyFont="1" applyFill="1" applyBorder="1" applyAlignment="1">
      <alignment horizontal="left" vertical="center" wrapText="1"/>
    </xf>
    <xf numFmtId="0" fontId="23" fillId="10" borderId="14" xfId="0" applyFont="1" applyFill="1" applyBorder="1" applyAlignment="1">
      <alignment horizontal="left" vertical="center" wrapText="1" indent="1"/>
    </xf>
    <xf numFmtId="0" fontId="23" fillId="10" borderId="5" xfId="0" applyFont="1" applyFill="1" applyBorder="1" applyAlignment="1">
      <alignment horizontal="left" vertical="center" wrapText="1" indent="1"/>
    </xf>
    <xf numFmtId="0" fontId="23" fillId="10" borderId="15" xfId="0" applyFont="1" applyFill="1" applyBorder="1" applyAlignment="1">
      <alignment horizontal="left" vertical="center" wrapText="1" indent="1"/>
    </xf>
    <xf numFmtId="0" fontId="20" fillId="10" borderId="4" xfId="0" applyFont="1" applyFill="1" applyBorder="1" applyAlignment="1">
      <alignment vertical="center" wrapText="1"/>
    </xf>
    <xf numFmtId="0" fontId="3" fillId="2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9" fillId="0" borderId="1" xfId="0" quotePrefix="1" applyFont="1" applyBorder="1" applyAlignment="1">
      <alignment horizontal="left" vertical="center"/>
    </xf>
    <xf numFmtId="0" fontId="7" fillId="0" borderId="2" xfId="0" applyFont="1" applyBorder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wrapText="1"/>
    </xf>
    <xf numFmtId="0" fontId="9" fillId="3" borderId="1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 wrapText="1"/>
    </xf>
    <xf numFmtId="0" fontId="7" fillId="3" borderId="2" xfId="0" applyFont="1" applyFill="1" applyBorder="1" applyAlignment="1">
      <alignment vertical="center"/>
    </xf>
    <xf numFmtId="0" fontId="9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9" fillId="0" borderId="1" xfId="0" quotePrefix="1" applyFont="1" applyBorder="1" applyAlignment="1">
      <alignment horizontal="left" vertical="center" wrapText="1"/>
    </xf>
    <xf numFmtId="0" fontId="9" fillId="3" borderId="1" xfId="0" quotePrefix="1" applyFont="1" applyFill="1" applyBorder="1" applyAlignment="1">
      <alignment horizontal="left" vertical="center" wrapText="1"/>
    </xf>
    <xf numFmtId="0" fontId="12" fillId="0" borderId="0" xfId="0" applyFont="1" applyAlignment="1">
      <alignment wrapText="1"/>
    </xf>
    <xf numFmtId="0" fontId="13" fillId="0" borderId="0" xfId="0" applyFont="1" applyAlignment="1">
      <alignment wrapText="1"/>
    </xf>
    <xf numFmtId="0" fontId="9" fillId="3" borderId="1" xfId="0" quotePrefix="1" applyFont="1" applyFill="1" applyBorder="1" applyAlignment="1">
      <alignment horizontal="left" vertical="center"/>
    </xf>
    <xf numFmtId="0" fontId="9" fillId="2" borderId="0" xfId="0" applyFont="1" applyFill="1" applyAlignment="1">
      <alignment horizontal="left" vertical="center" wrapText="1"/>
    </xf>
    <xf numFmtId="0" fontId="9" fillId="2" borderId="0" xfId="0" quotePrefix="1" applyFont="1" applyFill="1" applyAlignment="1">
      <alignment horizontal="left" vertical="center" wrapText="1"/>
    </xf>
    <xf numFmtId="0" fontId="7" fillId="2" borderId="0" xfId="0" applyFont="1" applyFill="1" applyAlignment="1">
      <alignment vertical="center" wrapText="1"/>
    </xf>
    <xf numFmtId="0" fontId="16" fillId="0" borderId="0" xfId="0" applyFont="1" applyAlignment="1">
      <alignment horizontal="center" vertical="center" wrapText="1"/>
    </xf>
    <xf numFmtId="0" fontId="0" fillId="2" borderId="0" xfId="0" applyFill="1" applyAlignment="1">
      <alignment horizontal="left" vertical="center" wrapText="1"/>
    </xf>
    <xf numFmtId="0" fontId="9" fillId="3" borderId="2" xfId="0" quotePrefix="1" applyFont="1" applyFill="1" applyBorder="1" applyAlignment="1">
      <alignment horizontal="left" vertical="center" wrapText="1"/>
    </xf>
    <xf numFmtId="0" fontId="9" fillId="3" borderId="4" xfId="0" quotePrefix="1" applyFont="1" applyFill="1" applyBorder="1" applyAlignment="1">
      <alignment horizontal="left" vertical="center" wrapText="1"/>
    </xf>
    <xf numFmtId="0" fontId="11" fillId="0" borderId="0" xfId="0" applyFont="1" applyAlignment="1">
      <alignment vertical="center" wrapText="1"/>
    </xf>
    <xf numFmtId="0" fontId="6" fillId="3" borderId="3" xfId="0" applyFont="1" applyFill="1" applyBorder="1" applyAlignment="1">
      <alignment horizontal="left" vertical="center" wrapText="1"/>
    </xf>
    <xf numFmtId="0" fontId="6" fillId="6" borderId="1" xfId="0" applyFont="1" applyFill="1" applyBorder="1" applyAlignment="1">
      <alignment horizontal="left" vertical="center" wrapText="1" indent="1"/>
    </xf>
    <xf numFmtId="0" fontId="6" fillId="6" borderId="2" xfId="0" applyFont="1" applyFill="1" applyBorder="1" applyAlignment="1">
      <alignment horizontal="left" vertical="center" wrapText="1" indent="1"/>
    </xf>
    <xf numFmtId="0" fontId="6" fillId="6" borderId="4" xfId="0" applyFont="1" applyFill="1" applyBorder="1" applyAlignment="1">
      <alignment horizontal="left" vertical="center" wrapText="1" indent="1"/>
    </xf>
    <xf numFmtId="0" fontId="6" fillId="4" borderId="3" xfId="0" applyFont="1" applyFill="1" applyBorder="1" applyAlignment="1">
      <alignment horizontal="left" vertical="center" wrapText="1"/>
    </xf>
    <xf numFmtId="0" fontId="3" fillId="7" borderId="1" xfId="0" applyFont="1" applyFill="1" applyBorder="1" applyAlignment="1">
      <alignment horizontal="left" vertical="center" wrapText="1"/>
    </xf>
    <xf numFmtId="0" fontId="3" fillId="7" borderId="2" xfId="0" applyFont="1" applyFill="1" applyBorder="1" applyAlignment="1">
      <alignment horizontal="left" vertical="center" wrapText="1"/>
    </xf>
    <xf numFmtId="0" fontId="3" fillId="7" borderId="4" xfId="0" applyFont="1" applyFill="1" applyBorder="1" applyAlignment="1">
      <alignment horizontal="left" vertical="center" wrapText="1"/>
    </xf>
    <xf numFmtId="0" fontId="22" fillId="3" borderId="1" xfId="0" applyFont="1" applyFill="1" applyBorder="1" applyAlignment="1">
      <alignment horizontal="left" vertical="center" wrapText="1" indent="1"/>
    </xf>
    <xf numFmtId="0" fontId="22" fillId="3" borderId="2" xfId="0" applyFont="1" applyFill="1" applyBorder="1" applyAlignment="1">
      <alignment horizontal="left" vertical="center" wrapText="1" indent="1"/>
    </xf>
    <xf numFmtId="0" fontId="22" fillId="3" borderId="4" xfId="0" applyFont="1" applyFill="1" applyBorder="1" applyAlignment="1">
      <alignment horizontal="left" vertical="center" wrapText="1" indent="1"/>
    </xf>
    <xf numFmtId="0" fontId="6" fillId="4" borderId="8" xfId="0" applyFont="1" applyFill="1" applyBorder="1" applyAlignment="1">
      <alignment horizontal="left" vertical="center" wrapText="1" indent="1"/>
    </xf>
    <xf numFmtId="0" fontId="6" fillId="4" borderId="9" xfId="0" applyFont="1" applyFill="1" applyBorder="1" applyAlignment="1">
      <alignment horizontal="left" vertical="center" wrapText="1" indent="1"/>
    </xf>
    <xf numFmtId="0" fontId="6" fillId="4" borderId="10" xfId="0" applyFont="1" applyFill="1" applyBorder="1" applyAlignment="1">
      <alignment horizontal="left" vertical="center" wrapText="1" indent="1"/>
    </xf>
    <xf numFmtId="0" fontId="15" fillId="4" borderId="3" xfId="0" applyFont="1" applyFill="1" applyBorder="1" applyAlignment="1">
      <alignment horizontal="left" vertical="center" wrapText="1"/>
    </xf>
    <xf numFmtId="0" fontId="3" fillId="9" borderId="6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left" vertical="center" wrapText="1"/>
    </xf>
    <xf numFmtId="0" fontId="9" fillId="3" borderId="3" xfId="0" applyFont="1" applyFill="1" applyBorder="1" applyAlignment="1">
      <alignment horizontal="left" vertical="center" wrapText="1"/>
    </xf>
    <xf numFmtId="0" fontId="3" fillId="7" borderId="6" xfId="0" applyFont="1" applyFill="1" applyBorder="1" applyAlignment="1">
      <alignment horizontal="left" vertical="center" wrapText="1" indent="1"/>
    </xf>
    <xf numFmtId="0" fontId="9" fillId="6" borderId="7" xfId="0" applyFont="1" applyFill="1" applyBorder="1" applyAlignment="1">
      <alignment horizontal="left" vertical="center" wrapText="1"/>
    </xf>
    <xf numFmtId="0" fontId="6" fillId="3" borderId="6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3" fillId="9" borderId="3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 indent="1"/>
    </xf>
    <xf numFmtId="0" fontId="3" fillId="2" borderId="2" xfId="0" applyFont="1" applyFill="1" applyBorder="1" applyAlignment="1">
      <alignment horizontal="left" vertical="center" wrapText="1" indent="1"/>
    </xf>
    <xf numFmtId="0" fontId="3" fillId="2" borderId="4" xfId="0" applyFont="1" applyFill="1" applyBorder="1" applyAlignment="1">
      <alignment horizontal="left" vertical="center" wrapText="1" indent="1"/>
    </xf>
    <xf numFmtId="0" fontId="6" fillId="3" borderId="1" xfId="0" applyFont="1" applyFill="1" applyBorder="1" applyAlignment="1">
      <alignment horizontal="left" vertical="center" wrapText="1" indent="1"/>
    </xf>
    <xf numFmtId="0" fontId="6" fillId="3" borderId="2" xfId="0" applyFont="1" applyFill="1" applyBorder="1" applyAlignment="1">
      <alignment horizontal="left" vertical="center" wrapText="1" indent="1"/>
    </xf>
    <xf numFmtId="0" fontId="6" fillId="3" borderId="4" xfId="0" applyFont="1" applyFill="1" applyBorder="1" applyAlignment="1">
      <alignment horizontal="left" vertical="center" wrapText="1" indent="1"/>
    </xf>
    <xf numFmtId="0" fontId="3" fillId="7" borderId="1" xfId="0" applyFont="1" applyFill="1" applyBorder="1" applyAlignment="1">
      <alignment horizontal="left" vertical="center" wrapText="1" indent="1"/>
    </xf>
    <xf numFmtId="0" fontId="3" fillId="7" borderId="2" xfId="0" applyFont="1" applyFill="1" applyBorder="1" applyAlignment="1">
      <alignment horizontal="left" vertical="center" wrapText="1" indent="1"/>
    </xf>
    <xf numFmtId="0" fontId="3" fillId="7" borderId="4" xfId="0" applyFont="1" applyFill="1" applyBorder="1" applyAlignment="1">
      <alignment horizontal="left" vertical="center" wrapText="1" indent="1"/>
    </xf>
    <xf numFmtId="0" fontId="6" fillId="3" borderId="6" xfId="0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left" vertical="center" wrapText="1" indent="1"/>
    </xf>
    <xf numFmtId="0" fontId="6" fillId="7" borderId="2" xfId="0" applyFont="1" applyFill="1" applyBorder="1" applyAlignment="1">
      <alignment horizontal="left" vertical="center" wrapText="1" indent="1"/>
    </xf>
    <xf numFmtId="0" fontId="6" fillId="7" borderId="4" xfId="0" applyFont="1" applyFill="1" applyBorder="1" applyAlignment="1">
      <alignment horizontal="left" vertical="center" wrapText="1" indent="1"/>
    </xf>
    <xf numFmtId="0" fontId="6" fillId="9" borderId="3" xfId="0" applyFont="1" applyFill="1" applyBorder="1" applyAlignment="1">
      <alignment horizontal="left" vertical="center" wrapText="1"/>
    </xf>
    <xf numFmtId="0" fontId="7" fillId="3" borderId="6" xfId="0" applyFont="1" applyFill="1" applyBorder="1" applyAlignment="1">
      <alignment horizontal="left" vertical="center" wrapText="1" indent="1"/>
    </xf>
    <xf numFmtId="0" fontId="3" fillId="9" borderId="1" xfId="0" applyFont="1" applyFill="1" applyBorder="1" applyAlignment="1">
      <alignment horizontal="left" vertical="center" wrapText="1" indent="1"/>
    </xf>
    <xf numFmtId="0" fontId="3" fillId="9" borderId="2" xfId="0" applyFont="1" applyFill="1" applyBorder="1" applyAlignment="1">
      <alignment horizontal="left" vertical="center" wrapText="1" indent="1"/>
    </xf>
    <xf numFmtId="0" fontId="3" fillId="9" borderId="4" xfId="0" applyFont="1" applyFill="1" applyBorder="1" applyAlignment="1">
      <alignment horizontal="left" vertical="center" wrapText="1" indent="1"/>
    </xf>
    <xf numFmtId="49" fontId="6" fillId="3" borderId="1" xfId="0" applyNumberFormat="1" applyFont="1" applyFill="1" applyBorder="1" applyAlignment="1">
      <alignment horizontal="left" vertical="center" wrapText="1"/>
    </xf>
    <xf numFmtId="49" fontId="6" fillId="3" borderId="2" xfId="0" applyNumberFormat="1" applyFont="1" applyFill="1" applyBorder="1" applyAlignment="1">
      <alignment horizontal="left" vertical="center" wrapText="1"/>
    </xf>
    <xf numFmtId="49" fontId="6" fillId="3" borderId="4" xfId="0" applyNumberFormat="1" applyFont="1" applyFill="1" applyBorder="1" applyAlignment="1">
      <alignment horizontal="left" vertical="center" wrapText="1"/>
    </xf>
    <xf numFmtId="0" fontId="6" fillId="6" borderId="7" xfId="0" applyFont="1" applyFill="1" applyBorder="1" applyAlignment="1">
      <alignment horizontal="left" vertical="center" wrapText="1"/>
    </xf>
    <xf numFmtId="49" fontId="3" fillId="2" borderId="1" xfId="0" applyNumberFormat="1" applyFont="1" applyFill="1" applyBorder="1" applyAlignment="1">
      <alignment horizontal="left" vertical="center" wrapText="1"/>
    </xf>
    <xf numFmtId="49" fontId="3" fillId="2" borderId="2" xfId="0" applyNumberFormat="1" applyFont="1" applyFill="1" applyBorder="1" applyAlignment="1">
      <alignment horizontal="left" vertical="center" wrapText="1"/>
    </xf>
    <xf numFmtId="49" fontId="3" fillId="2" borderId="4" xfId="0" applyNumberFormat="1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left" vertical="center" wrapText="1"/>
    </xf>
    <xf numFmtId="0" fontId="22" fillId="6" borderId="7" xfId="0" applyFont="1" applyFill="1" applyBorder="1" applyAlignment="1">
      <alignment horizontal="left" vertical="center" wrapText="1" indent="1"/>
    </xf>
    <xf numFmtId="0" fontId="23" fillId="9" borderId="1" xfId="0" applyFont="1" applyFill="1" applyBorder="1" applyAlignment="1">
      <alignment horizontal="left" vertical="center" wrapText="1" indent="1"/>
    </xf>
    <xf numFmtId="0" fontId="23" fillId="9" borderId="2" xfId="0" applyFont="1" applyFill="1" applyBorder="1" applyAlignment="1">
      <alignment horizontal="left" vertical="center" wrapText="1" indent="1"/>
    </xf>
    <xf numFmtId="0" fontId="23" fillId="9" borderId="4" xfId="0" applyFont="1" applyFill="1" applyBorder="1" applyAlignment="1">
      <alignment horizontal="left" vertical="center" wrapText="1" indent="1"/>
    </xf>
    <xf numFmtId="0" fontId="23" fillId="2" borderId="1" xfId="0" applyFont="1" applyFill="1" applyBorder="1" applyAlignment="1">
      <alignment horizontal="left" vertical="center" wrapText="1" indent="1"/>
    </xf>
    <xf numFmtId="0" fontId="23" fillId="2" borderId="2" xfId="0" applyFont="1" applyFill="1" applyBorder="1" applyAlignment="1">
      <alignment horizontal="left" vertical="center" wrapText="1" indent="1"/>
    </xf>
    <xf numFmtId="0" fontId="23" fillId="2" borderId="4" xfId="0" applyFont="1" applyFill="1" applyBorder="1" applyAlignment="1">
      <alignment horizontal="left" vertical="center" wrapText="1" indent="1"/>
    </xf>
    <xf numFmtId="0" fontId="23" fillId="7" borderId="1" xfId="0" applyFont="1" applyFill="1" applyBorder="1" applyAlignment="1">
      <alignment horizontal="left" vertical="center" wrapText="1" indent="1"/>
    </xf>
    <xf numFmtId="0" fontId="23" fillId="7" borderId="2" xfId="0" applyFont="1" applyFill="1" applyBorder="1" applyAlignment="1">
      <alignment horizontal="left" vertical="center" wrapText="1" indent="1"/>
    </xf>
    <xf numFmtId="0" fontId="23" fillId="7" borderId="4" xfId="0" applyFont="1" applyFill="1" applyBorder="1" applyAlignment="1">
      <alignment horizontal="left" vertical="center" wrapText="1" indent="1"/>
    </xf>
    <xf numFmtId="0" fontId="22" fillId="4" borderId="14" xfId="0" applyFont="1" applyFill="1" applyBorder="1" applyAlignment="1">
      <alignment horizontal="left" vertical="center" wrapText="1" indent="1"/>
    </xf>
    <xf numFmtId="0" fontId="22" fillId="4" borderId="5" xfId="0" applyFont="1" applyFill="1" applyBorder="1" applyAlignment="1">
      <alignment horizontal="left" vertical="center" wrapText="1" indent="1"/>
    </xf>
    <xf numFmtId="0" fontId="22" fillId="4" borderId="15" xfId="0" applyFont="1" applyFill="1" applyBorder="1" applyAlignment="1">
      <alignment horizontal="left" vertical="center" wrapText="1" indent="1"/>
    </xf>
    <xf numFmtId="0" fontId="22" fillId="4" borderId="1" xfId="0" applyFont="1" applyFill="1" applyBorder="1" applyAlignment="1">
      <alignment horizontal="left" vertical="center" wrapText="1" indent="1"/>
    </xf>
    <xf numFmtId="0" fontId="22" fillId="4" borderId="2" xfId="0" applyFont="1" applyFill="1" applyBorder="1" applyAlignment="1">
      <alignment horizontal="left" vertical="center" wrapText="1" indent="1"/>
    </xf>
    <xf numFmtId="0" fontId="22" fillId="4" borderId="4" xfId="0" applyFont="1" applyFill="1" applyBorder="1" applyAlignment="1">
      <alignment horizontal="left" vertical="center" wrapText="1" indent="1"/>
    </xf>
    <xf numFmtId="0" fontId="23" fillId="4" borderId="8" xfId="0" applyFont="1" applyFill="1" applyBorder="1" applyAlignment="1">
      <alignment horizontal="left" vertical="center" wrapText="1" indent="1"/>
    </xf>
    <xf numFmtId="0" fontId="23" fillId="4" borderId="9" xfId="0" applyFont="1" applyFill="1" applyBorder="1" applyAlignment="1">
      <alignment horizontal="left" vertical="center" wrapText="1" indent="1"/>
    </xf>
    <xf numFmtId="0" fontId="23" fillId="4" borderId="10" xfId="0" applyFont="1" applyFill="1" applyBorder="1" applyAlignment="1">
      <alignment horizontal="left" vertical="center" wrapText="1" indent="1"/>
    </xf>
    <xf numFmtId="0" fontId="3" fillId="7" borderId="14" xfId="0" applyFont="1" applyFill="1" applyBorder="1" applyAlignment="1">
      <alignment horizontal="left" vertical="center" wrapText="1" indent="1"/>
    </xf>
    <xf numFmtId="0" fontId="3" fillId="7" borderId="5" xfId="0" applyFont="1" applyFill="1" applyBorder="1" applyAlignment="1">
      <alignment horizontal="left" vertical="center" wrapText="1" indent="1"/>
    </xf>
    <xf numFmtId="0" fontId="3" fillId="7" borderId="15" xfId="0" applyFont="1" applyFill="1" applyBorder="1" applyAlignment="1">
      <alignment horizontal="left" vertical="center" wrapText="1" indent="1"/>
    </xf>
    <xf numFmtId="0" fontId="22" fillId="6" borderId="11" xfId="0" applyFont="1" applyFill="1" applyBorder="1" applyAlignment="1">
      <alignment horizontal="left" vertical="center" wrapText="1" indent="1"/>
    </xf>
    <xf numFmtId="0" fontId="23" fillId="9" borderId="7" xfId="0" applyFont="1" applyFill="1" applyBorder="1" applyAlignment="1">
      <alignment horizontal="left" vertical="center" wrapText="1" indent="1"/>
    </xf>
    <xf numFmtId="0" fontId="23" fillId="7" borderId="6" xfId="0" applyFont="1" applyFill="1" applyBorder="1" applyAlignment="1">
      <alignment horizontal="left" vertical="center" wrapText="1" indent="1"/>
    </xf>
    <xf numFmtId="0" fontId="6" fillId="3" borderId="3" xfId="0" applyFont="1" applyFill="1" applyBorder="1" applyAlignment="1">
      <alignment horizontal="left" vertical="center" wrapText="1" indent="1"/>
    </xf>
    <xf numFmtId="0" fontId="23" fillId="9" borderId="3" xfId="0" applyFont="1" applyFill="1" applyBorder="1" applyAlignment="1">
      <alignment horizontal="left" vertical="center" wrapText="1" indent="1"/>
    </xf>
    <xf numFmtId="0" fontId="23" fillId="3" borderId="6" xfId="0" applyFont="1" applyFill="1" applyBorder="1" applyAlignment="1">
      <alignment horizontal="left" vertical="center" wrapText="1" indent="1"/>
    </xf>
    <xf numFmtId="0" fontId="6" fillId="3" borderId="11" xfId="0" applyFont="1" applyFill="1" applyBorder="1" applyAlignment="1">
      <alignment horizontal="left" vertical="center" wrapText="1" indent="1"/>
    </xf>
    <xf numFmtId="0" fontId="23" fillId="2" borderId="1" xfId="0" applyFont="1" applyFill="1" applyBorder="1" applyAlignment="1">
      <alignment horizontal="left" vertical="center" wrapText="1"/>
    </xf>
    <xf numFmtId="0" fontId="23" fillId="2" borderId="2" xfId="0" applyFont="1" applyFill="1" applyBorder="1" applyAlignment="1">
      <alignment horizontal="left" vertical="center" wrapText="1"/>
    </xf>
    <xf numFmtId="0" fontId="23" fillId="2" borderId="4" xfId="0" applyFont="1" applyFill="1" applyBorder="1" applyAlignment="1">
      <alignment horizontal="left" vertical="center" wrapText="1"/>
    </xf>
    <xf numFmtId="0" fontId="23" fillId="3" borderId="3" xfId="0" applyFont="1" applyFill="1" applyBorder="1" applyAlignment="1">
      <alignment horizontal="left" vertical="center" wrapText="1" indent="1"/>
    </xf>
    <xf numFmtId="0" fontId="23" fillId="3" borderId="11" xfId="0" applyFont="1" applyFill="1" applyBorder="1" applyAlignment="1">
      <alignment horizontal="left" vertical="center" wrapText="1" indent="1"/>
    </xf>
    <xf numFmtId="0" fontId="23" fillId="2" borderId="6" xfId="0" applyFont="1" applyFill="1" applyBorder="1" applyAlignment="1">
      <alignment horizontal="left" vertical="center" wrapText="1" indent="1"/>
    </xf>
  </cellXfs>
  <cellStyles count="2">
    <cellStyle name="Normalno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3"/>
  <sheetViews>
    <sheetView topLeftCell="A4" zoomScaleNormal="100" workbookViewId="0">
      <selection activeCell="H14" sqref="H14"/>
    </sheetView>
  </sheetViews>
  <sheetFormatPr defaultRowHeight="15" x14ac:dyDescent="0.25"/>
  <cols>
    <col min="5" max="5" width="25.28515625" customWidth="1"/>
    <col min="6" max="6" width="27.85546875" customWidth="1"/>
    <col min="7" max="9" width="25.28515625" customWidth="1"/>
    <col min="10" max="10" width="15.7109375" customWidth="1"/>
    <col min="11" max="11" width="14.140625" customWidth="1"/>
    <col min="12" max="12" width="12" customWidth="1"/>
  </cols>
  <sheetData>
    <row r="1" spans="1:12" ht="42" customHeight="1" x14ac:dyDescent="0.25">
      <c r="A1" s="468" t="s">
        <v>259</v>
      </c>
      <c r="B1" s="468"/>
      <c r="C1" s="468"/>
      <c r="D1" s="468"/>
      <c r="E1" s="468"/>
      <c r="F1" s="468"/>
      <c r="G1" s="468"/>
      <c r="H1" s="468"/>
      <c r="I1" s="468"/>
      <c r="J1" s="468"/>
      <c r="K1" s="51"/>
    </row>
    <row r="2" spans="1:12" ht="18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</row>
    <row r="3" spans="1:12" ht="15.75" x14ac:dyDescent="0.25">
      <c r="A3" s="468" t="s">
        <v>13</v>
      </c>
      <c r="B3" s="468"/>
      <c r="C3" s="468"/>
      <c r="D3" s="468"/>
      <c r="E3" s="468"/>
      <c r="F3" s="468"/>
      <c r="G3" s="468"/>
      <c r="H3" s="468"/>
      <c r="I3" s="469"/>
      <c r="J3" s="469"/>
      <c r="K3" s="54"/>
    </row>
    <row r="4" spans="1:12" ht="18" x14ac:dyDescent="0.25">
      <c r="A4" s="4"/>
      <c r="B4" s="4"/>
      <c r="C4" s="4"/>
      <c r="D4" s="4"/>
      <c r="E4" s="4"/>
      <c r="F4" s="4"/>
      <c r="G4" s="4"/>
      <c r="H4" s="4"/>
      <c r="I4" s="5"/>
      <c r="J4" s="5"/>
      <c r="K4" s="5"/>
    </row>
    <row r="5" spans="1:12" ht="15.75" x14ac:dyDescent="0.25">
      <c r="A5" s="468" t="s">
        <v>19</v>
      </c>
      <c r="B5" s="470"/>
      <c r="C5" s="470"/>
      <c r="D5" s="470"/>
      <c r="E5" s="470"/>
      <c r="F5" s="470"/>
      <c r="G5" s="470"/>
      <c r="H5" s="470"/>
      <c r="I5" s="470"/>
      <c r="J5" s="470"/>
      <c r="K5" s="52"/>
    </row>
    <row r="6" spans="1:12" ht="18" x14ac:dyDescent="0.25">
      <c r="A6" s="1"/>
      <c r="B6" s="2"/>
      <c r="C6" s="2"/>
      <c r="D6" s="2"/>
      <c r="E6" s="6"/>
      <c r="F6" s="255"/>
      <c r="G6" s="7"/>
      <c r="H6" s="7"/>
      <c r="I6" s="7"/>
      <c r="J6" s="27" t="s">
        <v>25</v>
      </c>
      <c r="K6" s="56"/>
    </row>
    <row r="7" spans="1:12" ht="25.5" x14ac:dyDescent="0.25">
      <c r="A7" s="303"/>
      <c r="B7" s="304"/>
      <c r="C7" s="304"/>
      <c r="D7" s="305"/>
      <c r="E7" s="306"/>
      <c r="F7" s="17" t="s">
        <v>271</v>
      </c>
      <c r="G7" s="307" t="s">
        <v>260</v>
      </c>
      <c r="H7" s="17" t="s">
        <v>261</v>
      </c>
      <c r="I7" s="17" t="s">
        <v>272</v>
      </c>
      <c r="J7" s="17" t="s">
        <v>121</v>
      </c>
      <c r="K7" s="17" t="s">
        <v>233</v>
      </c>
    </row>
    <row r="8" spans="1:12" x14ac:dyDescent="0.25">
      <c r="A8" s="23"/>
      <c r="B8" s="24"/>
      <c r="C8" s="24"/>
      <c r="D8" s="71">
        <v>1</v>
      </c>
      <c r="E8" s="25"/>
      <c r="F8" s="69">
        <v>2</v>
      </c>
      <c r="G8" s="69">
        <v>3</v>
      </c>
      <c r="H8" s="69">
        <v>4</v>
      </c>
      <c r="I8" s="69">
        <v>5</v>
      </c>
      <c r="J8" s="69">
        <v>6</v>
      </c>
      <c r="K8" s="69">
        <v>7</v>
      </c>
    </row>
    <row r="9" spans="1:12" x14ac:dyDescent="0.25">
      <c r="A9" s="471" t="s">
        <v>0</v>
      </c>
      <c r="B9" s="472"/>
      <c r="C9" s="472"/>
      <c r="D9" s="472"/>
      <c r="E9" s="473"/>
      <c r="F9" s="108">
        <f>F10+F11</f>
        <v>959783.17</v>
      </c>
      <c r="G9" s="108">
        <f>G10+G11</f>
        <v>1075991</v>
      </c>
      <c r="H9" s="108">
        <f>H10+H11</f>
        <v>1078437.24</v>
      </c>
      <c r="I9" s="108">
        <f>I10+I11</f>
        <v>979692.37</v>
      </c>
      <c r="J9" s="108">
        <f t="shared" ref="J9:J15" si="0">SUM(I9/F9*100)</f>
        <v>102.07434352073498</v>
      </c>
      <c r="K9" s="108">
        <f>I9/G9*100</f>
        <v>91.050238338424762</v>
      </c>
      <c r="L9" s="253"/>
    </row>
    <row r="10" spans="1:12" x14ac:dyDescent="0.25">
      <c r="A10" s="474" t="s">
        <v>26</v>
      </c>
      <c r="B10" s="475"/>
      <c r="C10" s="475"/>
      <c r="D10" s="475"/>
      <c r="E10" s="467"/>
      <c r="F10" s="39">
        <v>959783.17</v>
      </c>
      <c r="G10" s="39">
        <v>1075991</v>
      </c>
      <c r="H10" s="39">
        <v>1078437.24</v>
      </c>
      <c r="I10" s="39">
        <v>979692.37</v>
      </c>
      <c r="J10" s="26">
        <f t="shared" si="0"/>
        <v>102.07434352073498</v>
      </c>
      <c r="K10" s="39">
        <f>I10/G10*100</f>
        <v>91.050238338424762</v>
      </c>
      <c r="L10" s="253"/>
    </row>
    <row r="11" spans="1:12" x14ac:dyDescent="0.25">
      <c r="A11" s="466" t="s">
        <v>27</v>
      </c>
      <c r="B11" s="467"/>
      <c r="C11" s="467"/>
      <c r="D11" s="467"/>
      <c r="E11" s="467"/>
      <c r="F11" s="26">
        <v>0</v>
      </c>
      <c r="G11" s="26">
        <v>0</v>
      </c>
      <c r="H11" s="26">
        <v>0</v>
      </c>
      <c r="I11" s="26">
        <v>0</v>
      </c>
      <c r="J11" s="26"/>
      <c r="K11" s="39"/>
      <c r="L11" s="254"/>
    </row>
    <row r="12" spans="1:12" x14ac:dyDescent="0.25">
      <c r="A12" s="308" t="s">
        <v>1</v>
      </c>
      <c r="B12" s="309"/>
      <c r="C12" s="309"/>
      <c r="D12" s="309"/>
      <c r="E12" s="309"/>
      <c r="F12" s="108">
        <f>F13+F14</f>
        <v>942371.65</v>
      </c>
      <c r="G12" s="108">
        <f>G13+G14</f>
        <v>1075991</v>
      </c>
      <c r="H12" s="108">
        <f>H13+H14</f>
        <v>1078437.24</v>
      </c>
      <c r="I12" s="108">
        <f>I13+I14</f>
        <v>1055103.5699999998</v>
      </c>
      <c r="J12" s="108">
        <f t="shared" si="0"/>
        <v>111.9625754870703</v>
      </c>
      <c r="K12" s="108">
        <f>I12/G12*100</f>
        <v>98.058772796426723</v>
      </c>
    </row>
    <row r="13" spans="1:12" x14ac:dyDescent="0.25">
      <c r="A13" s="476" t="s">
        <v>28</v>
      </c>
      <c r="B13" s="475"/>
      <c r="C13" s="475"/>
      <c r="D13" s="475"/>
      <c r="E13" s="475"/>
      <c r="F13" s="39">
        <v>880465.65</v>
      </c>
      <c r="G13" s="39">
        <v>1068579</v>
      </c>
      <c r="H13" s="39">
        <v>1071025.24</v>
      </c>
      <c r="I13" s="39">
        <v>1047437.32</v>
      </c>
      <c r="J13" s="32">
        <f t="shared" si="0"/>
        <v>118.96401864172668</v>
      </c>
      <c r="K13" s="39">
        <f>I13/G13*100</f>
        <v>98.021514553439658</v>
      </c>
    </row>
    <row r="14" spans="1:12" x14ac:dyDescent="0.25">
      <c r="A14" s="466" t="s">
        <v>29</v>
      </c>
      <c r="B14" s="467"/>
      <c r="C14" s="467"/>
      <c r="D14" s="467"/>
      <c r="E14" s="467"/>
      <c r="F14" s="39">
        <v>61906</v>
      </c>
      <c r="G14" s="39">
        <v>7412</v>
      </c>
      <c r="H14" s="39">
        <v>7412</v>
      </c>
      <c r="I14" s="39">
        <v>7666.25</v>
      </c>
      <c r="J14" s="32">
        <f t="shared" si="0"/>
        <v>12.383694633799632</v>
      </c>
      <c r="K14" s="39">
        <f>I14/G14*100</f>
        <v>103.43024824608742</v>
      </c>
    </row>
    <row r="15" spans="1:12" x14ac:dyDescent="0.25">
      <c r="A15" s="477" t="s">
        <v>44</v>
      </c>
      <c r="B15" s="472"/>
      <c r="C15" s="472"/>
      <c r="D15" s="472"/>
      <c r="E15" s="472"/>
      <c r="F15" s="108">
        <f>F9-F12</f>
        <v>17411.520000000019</v>
      </c>
      <c r="G15" s="108">
        <f>G9-G12</f>
        <v>0</v>
      </c>
      <c r="H15" s="108">
        <f>H9-H12</f>
        <v>0</v>
      </c>
      <c r="I15" s="108">
        <f>I9-I12</f>
        <v>-75411.199999999837</v>
      </c>
      <c r="J15" s="310">
        <f t="shared" si="0"/>
        <v>-433.1109518295919</v>
      </c>
      <c r="K15" s="108" t="e">
        <f>I15/G15*100</f>
        <v>#DIV/0!</v>
      </c>
    </row>
    <row r="16" spans="1:12" ht="18" x14ac:dyDescent="0.25">
      <c r="A16" s="4"/>
      <c r="B16" s="19"/>
      <c r="C16" s="19"/>
      <c r="D16" s="19"/>
      <c r="E16" s="19"/>
      <c r="F16" s="19"/>
      <c r="G16" s="19"/>
      <c r="H16" s="20"/>
      <c r="I16" s="20"/>
      <c r="J16" s="20"/>
      <c r="K16" s="20"/>
    </row>
    <row r="17" spans="1:11" ht="15.75" x14ac:dyDescent="0.25">
      <c r="A17" s="468" t="s">
        <v>20</v>
      </c>
      <c r="B17" s="470"/>
      <c r="C17" s="470"/>
      <c r="D17" s="470"/>
      <c r="E17" s="470"/>
      <c r="F17" s="470"/>
      <c r="G17" s="470"/>
      <c r="H17" s="470"/>
      <c r="I17" s="470"/>
      <c r="J17" s="470"/>
      <c r="K17" s="52"/>
    </row>
    <row r="18" spans="1:11" ht="18" x14ac:dyDescent="0.25">
      <c r="A18" s="4"/>
      <c r="B18" s="19"/>
      <c r="C18" s="19"/>
      <c r="D18" s="19"/>
      <c r="E18" s="19"/>
      <c r="F18" s="19"/>
      <c r="G18" s="19"/>
      <c r="H18" s="20"/>
      <c r="I18" s="20"/>
      <c r="J18" s="20"/>
      <c r="K18" s="20"/>
    </row>
    <row r="19" spans="1:11" ht="25.5" x14ac:dyDescent="0.25">
      <c r="A19" s="303"/>
      <c r="B19" s="304"/>
      <c r="C19" s="304"/>
      <c r="D19" s="311"/>
      <c r="E19" s="306"/>
      <c r="F19" s="17" t="s">
        <v>273</v>
      </c>
      <c r="G19" s="17" t="s">
        <v>260</v>
      </c>
      <c r="H19" s="17" t="s">
        <v>261</v>
      </c>
      <c r="I19" s="17" t="s">
        <v>272</v>
      </c>
      <c r="J19" s="17" t="s">
        <v>121</v>
      </c>
      <c r="K19" s="17" t="s">
        <v>233</v>
      </c>
    </row>
    <row r="20" spans="1:11" x14ac:dyDescent="0.25">
      <c r="A20" s="23"/>
      <c r="B20" s="24"/>
      <c r="C20" s="72"/>
      <c r="D20" s="71">
        <v>1</v>
      </c>
      <c r="E20" s="73"/>
      <c r="F20" s="69">
        <v>2</v>
      </c>
      <c r="G20" s="69">
        <v>3</v>
      </c>
      <c r="H20" s="69">
        <v>4</v>
      </c>
      <c r="I20" s="69">
        <v>5</v>
      </c>
      <c r="J20" s="69">
        <v>6</v>
      </c>
      <c r="K20" s="69">
        <v>7</v>
      </c>
    </row>
    <row r="21" spans="1:11" x14ac:dyDescent="0.25">
      <c r="A21" s="466" t="s">
        <v>30</v>
      </c>
      <c r="B21" s="467"/>
      <c r="C21" s="467"/>
      <c r="D21" s="467"/>
      <c r="E21" s="467"/>
      <c r="F21" s="26">
        <v>0</v>
      </c>
      <c r="G21" s="26">
        <v>0</v>
      </c>
      <c r="H21" s="26">
        <v>0</v>
      </c>
      <c r="I21" s="26">
        <v>0</v>
      </c>
      <c r="J21" s="32"/>
      <c r="K21" s="32"/>
    </row>
    <row r="22" spans="1:11" x14ac:dyDescent="0.25">
      <c r="A22" s="466" t="s">
        <v>31</v>
      </c>
      <c r="B22" s="467"/>
      <c r="C22" s="467"/>
      <c r="D22" s="467"/>
      <c r="E22" s="467"/>
      <c r="F22" s="26">
        <v>0</v>
      </c>
      <c r="G22" s="26">
        <v>0</v>
      </c>
      <c r="H22" s="26">
        <v>0</v>
      </c>
      <c r="I22" s="26">
        <v>0</v>
      </c>
      <c r="J22" s="32"/>
      <c r="K22" s="32"/>
    </row>
    <row r="23" spans="1:11" x14ac:dyDescent="0.25">
      <c r="A23" s="477" t="s">
        <v>2</v>
      </c>
      <c r="B23" s="472"/>
      <c r="C23" s="472"/>
      <c r="D23" s="472"/>
      <c r="E23" s="472"/>
      <c r="F23" s="108">
        <f t="shared" ref="F23" si="1">F21-F22</f>
        <v>0</v>
      </c>
      <c r="G23" s="108">
        <f t="shared" ref="G23:I23" si="2">G21-G22</f>
        <v>0</v>
      </c>
      <c r="H23" s="108">
        <f t="shared" si="2"/>
        <v>0</v>
      </c>
      <c r="I23" s="108">
        <f t="shared" si="2"/>
        <v>0</v>
      </c>
      <c r="J23" s="310"/>
      <c r="K23" s="310"/>
    </row>
    <row r="24" spans="1:11" ht="20.25" customHeight="1" x14ac:dyDescent="0.25">
      <c r="A24" s="477" t="s">
        <v>231</v>
      </c>
      <c r="B24" s="486"/>
      <c r="C24" s="486"/>
      <c r="D24" s="486"/>
      <c r="E24" s="487"/>
      <c r="F24" s="108">
        <v>3137.34</v>
      </c>
      <c r="G24" s="108">
        <v>20548.86</v>
      </c>
      <c r="H24" s="108">
        <v>20549</v>
      </c>
      <c r="I24" s="108">
        <v>20548.86</v>
      </c>
      <c r="J24" s="310">
        <f>I24/F24*100</f>
        <v>654.97714624490811</v>
      </c>
      <c r="K24" s="310">
        <f>I24/G24*100</f>
        <v>100</v>
      </c>
    </row>
    <row r="25" spans="1:11" ht="15" customHeight="1" x14ac:dyDescent="0.25">
      <c r="A25" s="480" t="s">
        <v>232</v>
      </c>
      <c r="B25" s="473"/>
      <c r="C25" s="473"/>
      <c r="D25" s="473"/>
      <c r="E25" s="473"/>
      <c r="F25" s="108">
        <f>SUM(F15+F24)</f>
        <v>20548.860000000019</v>
      </c>
      <c r="G25" s="108">
        <v>0</v>
      </c>
      <c r="H25" s="108">
        <f>H15+H23</f>
        <v>0</v>
      </c>
      <c r="I25" s="108">
        <f>SUM(I15+I24)</f>
        <v>-54862.339999999836</v>
      </c>
      <c r="J25" s="310">
        <f>SUM(I25/F25*100)</f>
        <v>-266.98483516847057</v>
      </c>
      <c r="K25" s="310" t="e">
        <f>I25/G25*100</f>
        <v>#DIV/0!</v>
      </c>
    </row>
    <row r="26" spans="1:11" ht="18" x14ac:dyDescent="0.25">
      <c r="A26" s="18"/>
      <c r="B26" s="19"/>
      <c r="C26" s="19"/>
      <c r="D26" s="19"/>
      <c r="E26" s="19"/>
      <c r="F26" s="19"/>
      <c r="G26" s="19"/>
      <c r="H26" s="20"/>
      <c r="I26" s="20"/>
      <c r="J26" s="20"/>
      <c r="K26" s="20"/>
    </row>
    <row r="27" spans="1:11" ht="15.75" x14ac:dyDescent="0.25">
      <c r="A27" s="468"/>
      <c r="B27" s="470"/>
      <c r="C27" s="470"/>
      <c r="D27" s="470"/>
      <c r="E27" s="470"/>
      <c r="F27" s="470"/>
      <c r="G27" s="470"/>
      <c r="H27" s="470"/>
      <c r="I27" s="470"/>
      <c r="J27" s="470"/>
      <c r="K27" s="52"/>
    </row>
    <row r="28" spans="1:11" ht="15.75" x14ac:dyDescent="0.25">
      <c r="A28" s="51"/>
      <c r="B28" s="52"/>
      <c r="C28" s="52"/>
      <c r="D28" s="52"/>
      <c r="E28" s="52"/>
      <c r="F28" s="52"/>
      <c r="G28" s="52"/>
      <c r="H28" s="52"/>
      <c r="I28" s="52"/>
      <c r="J28" s="52"/>
      <c r="K28" s="52"/>
    </row>
    <row r="29" spans="1:11" x14ac:dyDescent="0.25">
      <c r="A29" s="61"/>
      <c r="B29" s="61"/>
      <c r="C29" s="61"/>
      <c r="D29" s="62"/>
      <c r="E29" s="63"/>
      <c r="F29" s="57"/>
      <c r="G29" s="57"/>
      <c r="H29" s="57"/>
      <c r="I29" s="57"/>
      <c r="J29" s="57"/>
      <c r="K29" s="57"/>
    </row>
    <row r="30" spans="1:11" ht="15" customHeight="1" x14ac:dyDescent="0.25">
      <c r="A30" s="481"/>
      <c r="B30" s="481"/>
      <c r="C30" s="481"/>
      <c r="D30" s="481"/>
      <c r="E30" s="481"/>
      <c r="F30" s="64"/>
      <c r="G30" s="64"/>
      <c r="H30" s="64"/>
      <c r="I30" s="64"/>
      <c r="J30" s="59"/>
      <c r="K30" s="59"/>
    </row>
    <row r="31" spans="1:11" ht="15" customHeight="1" x14ac:dyDescent="0.25">
      <c r="A31" s="482"/>
      <c r="B31" s="483"/>
      <c r="C31" s="483"/>
      <c r="D31" s="483"/>
      <c r="E31" s="483"/>
      <c r="F31" s="64"/>
      <c r="G31" s="64"/>
      <c r="H31" s="64"/>
      <c r="I31" s="64"/>
      <c r="J31" s="64"/>
      <c r="K31" s="64"/>
    </row>
    <row r="32" spans="1:11" ht="45" customHeight="1" x14ac:dyDescent="0.25">
      <c r="A32" s="481"/>
      <c r="B32" s="481"/>
      <c r="C32" s="481"/>
      <c r="D32" s="481"/>
      <c r="E32" s="481"/>
      <c r="F32" s="64"/>
      <c r="G32" s="64"/>
      <c r="H32" s="64"/>
      <c r="I32" s="64"/>
      <c r="J32" s="64"/>
      <c r="K32" s="64"/>
    </row>
    <row r="33" spans="1:11" ht="15.75" x14ac:dyDescent="0.25">
      <c r="A33" s="53"/>
      <c r="B33" s="65"/>
      <c r="C33" s="65"/>
      <c r="D33" s="65"/>
      <c r="E33" s="65"/>
      <c r="F33" s="65"/>
      <c r="G33" s="65"/>
      <c r="H33" s="65"/>
      <c r="I33" s="65"/>
      <c r="J33" s="65"/>
      <c r="K33" s="65"/>
    </row>
    <row r="34" spans="1:11" ht="15.75" x14ac:dyDescent="0.25">
      <c r="A34" s="484"/>
      <c r="B34" s="484"/>
      <c r="C34" s="484"/>
      <c r="D34" s="484"/>
      <c r="E34" s="484"/>
      <c r="F34" s="484"/>
      <c r="G34" s="484"/>
      <c r="H34" s="484"/>
      <c r="I34" s="484"/>
      <c r="J34" s="484"/>
      <c r="K34" s="53"/>
    </row>
    <row r="35" spans="1:11" ht="18" x14ac:dyDescent="0.25">
      <c r="A35" s="33"/>
      <c r="B35" s="34"/>
      <c r="C35" s="34"/>
      <c r="D35" s="34"/>
      <c r="E35" s="34"/>
      <c r="F35" s="34"/>
      <c r="G35" s="34"/>
      <c r="H35" s="35"/>
      <c r="I35" s="35"/>
      <c r="J35" s="35"/>
      <c r="K35" s="35"/>
    </row>
    <row r="36" spans="1:11" x14ac:dyDescent="0.25">
      <c r="A36" s="66"/>
      <c r="B36" s="66"/>
      <c r="C36" s="66"/>
      <c r="D36" s="67"/>
      <c r="E36" s="68"/>
      <c r="F36" s="58"/>
      <c r="G36" s="58"/>
      <c r="H36" s="58"/>
      <c r="I36" s="58"/>
      <c r="J36" s="58"/>
      <c r="K36" s="58"/>
    </row>
    <row r="37" spans="1:11" x14ac:dyDescent="0.25">
      <c r="A37" s="481"/>
      <c r="B37" s="481"/>
      <c r="C37" s="481"/>
      <c r="D37" s="481"/>
      <c r="E37" s="481"/>
      <c r="F37" s="64"/>
      <c r="G37" s="64"/>
      <c r="H37" s="64"/>
      <c r="I37" s="64"/>
      <c r="J37" s="59"/>
      <c r="K37" s="59"/>
    </row>
    <row r="38" spans="1:11" ht="28.5" customHeight="1" x14ac:dyDescent="0.25">
      <c r="A38" s="481"/>
      <c r="B38" s="481"/>
      <c r="C38" s="481"/>
      <c r="D38" s="481"/>
      <c r="E38" s="481"/>
      <c r="F38" s="64"/>
      <c r="G38" s="64"/>
      <c r="H38" s="64"/>
      <c r="I38" s="64"/>
      <c r="J38" s="59"/>
      <c r="K38" s="59"/>
    </row>
    <row r="39" spans="1:11" x14ac:dyDescent="0.25">
      <c r="A39" s="481"/>
      <c r="B39" s="485"/>
      <c r="C39" s="485"/>
      <c r="D39" s="485"/>
      <c r="E39" s="485"/>
      <c r="F39" s="64"/>
      <c r="G39" s="64"/>
      <c r="H39" s="64"/>
      <c r="I39" s="64"/>
      <c r="J39" s="59"/>
      <c r="K39" s="59"/>
    </row>
    <row r="40" spans="1:11" ht="15" customHeight="1" x14ac:dyDescent="0.25">
      <c r="A40" s="482"/>
      <c r="B40" s="483"/>
      <c r="C40" s="483"/>
      <c r="D40" s="483"/>
      <c r="E40" s="483"/>
      <c r="F40" s="60"/>
      <c r="G40" s="60"/>
      <c r="H40" s="60"/>
      <c r="I40" s="60"/>
      <c r="J40" s="60"/>
      <c r="K40" s="60"/>
    </row>
    <row r="41" spans="1:11" ht="17.25" customHeight="1" x14ac:dyDescent="0.25"/>
    <row r="42" spans="1:11" x14ac:dyDescent="0.25">
      <c r="A42" s="478"/>
      <c r="B42" s="479"/>
      <c r="C42" s="479"/>
      <c r="D42" s="479"/>
      <c r="E42" s="479"/>
      <c r="F42" s="479"/>
      <c r="G42" s="479"/>
      <c r="H42" s="479"/>
      <c r="I42" s="479"/>
      <c r="J42" s="479"/>
      <c r="K42" s="50"/>
    </row>
    <row r="43" spans="1:11" ht="9" customHeight="1" x14ac:dyDescent="0.25"/>
  </sheetData>
  <mergeCells count="25">
    <mergeCell ref="A42:J42"/>
    <mergeCell ref="A23:E23"/>
    <mergeCell ref="A25:E25"/>
    <mergeCell ref="A27:J27"/>
    <mergeCell ref="A30:E30"/>
    <mergeCell ref="A31:E31"/>
    <mergeCell ref="A32:E32"/>
    <mergeCell ref="A34:J34"/>
    <mergeCell ref="A37:E37"/>
    <mergeCell ref="A38:E38"/>
    <mergeCell ref="A39:E39"/>
    <mergeCell ref="A40:E40"/>
    <mergeCell ref="A24:E24"/>
    <mergeCell ref="A22:E22"/>
    <mergeCell ref="A1:J1"/>
    <mergeCell ref="A3:J3"/>
    <mergeCell ref="A5:J5"/>
    <mergeCell ref="A9:E9"/>
    <mergeCell ref="A10:E10"/>
    <mergeCell ref="A11:E11"/>
    <mergeCell ref="A13:E13"/>
    <mergeCell ref="A14:E14"/>
    <mergeCell ref="A15:E15"/>
    <mergeCell ref="A17:J17"/>
    <mergeCell ref="A21:E21"/>
  </mergeCells>
  <pageMargins left="0.7" right="0.7" top="0.75" bottom="0.75" header="0.3" footer="0.3"/>
  <pageSetup paperSize="9" scale="6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23"/>
  <sheetViews>
    <sheetView zoomScale="98" zoomScaleNormal="98" workbookViewId="0">
      <selection activeCell="I68" sqref="I68"/>
    </sheetView>
  </sheetViews>
  <sheetFormatPr defaultRowHeight="15" x14ac:dyDescent="0.25"/>
  <cols>
    <col min="1" max="1" width="5.140625" customWidth="1"/>
    <col min="2" max="2" width="3.42578125" customWidth="1"/>
    <col min="3" max="3" width="4.85546875" customWidth="1"/>
    <col min="4" max="4" width="16.85546875" customWidth="1"/>
    <col min="5" max="5" width="31.85546875" customWidth="1"/>
    <col min="6" max="6" width="24.5703125" customWidth="1"/>
    <col min="7" max="8" width="25.28515625" customWidth="1"/>
    <col min="9" max="9" width="24.85546875" customWidth="1"/>
    <col min="10" max="10" width="12.7109375" customWidth="1"/>
    <col min="11" max="11" width="11.7109375" customWidth="1"/>
  </cols>
  <sheetData>
    <row r="1" spans="1:11" ht="18" customHeight="1" x14ac:dyDescent="0.25">
      <c r="A1" s="4"/>
      <c r="B1" s="4"/>
      <c r="C1" s="4"/>
      <c r="D1" s="4"/>
      <c r="E1" s="4"/>
      <c r="F1" s="4"/>
      <c r="G1" s="4"/>
      <c r="H1" s="4"/>
      <c r="I1" s="4"/>
    </row>
    <row r="2" spans="1:11" ht="15.75" customHeight="1" x14ac:dyDescent="0.25">
      <c r="A2" s="468" t="s">
        <v>13</v>
      </c>
      <c r="B2" s="468"/>
      <c r="C2" s="468"/>
      <c r="D2" s="468"/>
      <c r="E2" s="468"/>
      <c r="F2" s="468"/>
      <c r="G2" s="468"/>
      <c r="H2" s="468"/>
      <c r="I2" s="51"/>
    </row>
    <row r="3" spans="1:11" ht="18" x14ac:dyDescent="0.25">
      <c r="A3" s="4"/>
      <c r="B3" s="4"/>
      <c r="C3" s="4"/>
      <c r="D3" s="4"/>
      <c r="E3" s="4"/>
      <c r="F3" s="5"/>
      <c r="G3" s="5"/>
      <c r="H3" s="5"/>
      <c r="I3" s="5"/>
    </row>
    <row r="4" spans="1:11" ht="18" customHeight="1" x14ac:dyDescent="0.25">
      <c r="A4" s="468" t="s">
        <v>110</v>
      </c>
      <c r="B4" s="468"/>
      <c r="C4" s="468"/>
      <c r="D4" s="468"/>
      <c r="E4" s="468"/>
      <c r="F4" s="468"/>
      <c r="G4" s="468"/>
      <c r="H4" s="468"/>
      <c r="I4" s="51"/>
    </row>
    <row r="5" spans="1:11" ht="18" x14ac:dyDescent="0.25">
      <c r="A5" s="4"/>
      <c r="B5" s="4"/>
      <c r="C5" s="4"/>
      <c r="D5" s="4"/>
      <c r="E5" s="4"/>
      <c r="F5" s="5"/>
      <c r="G5" s="5"/>
      <c r="H5" s="5"/>
      <c r="I5" s="5"/>
    </row>
    <row r="6" spans="1:11" ht="15.75" customHeight="1" x14ac:dyDescent="0.25">
      <c r="A6" s="468" t="s">
        <v>195</v>
      </c>
      <c r="B6" s="468"/>
      <c r="C6" s="468"/>
      <c r="D6" s="468"/>
      <c r="E6" s="468"/>
      <c r="F6" s="468"/>
      <c r="G6" s="468"/>
      <c r="H6" s="468"/>
      <c r="I6" s="51"/>
    </row>
    <row r="7" spans="1:11" ht="18" x14ac:dyDescent="0.25">
      <c r="A7" s="4"/>
      <c r="B7" s="4"/>
      <c r="C7" s="4"/>
      <c r="D7" s="4"/>
      <c r="E7" s="4"/>
      <c r="F7" s="5"/>
      <c r="G7" s="259"/>
      <c r="H7" s="5"/>
      <c r="I7" s="5"/>
    </row>
    <row r="8" spans="1:11" ht="30" x14ac:dyDescent="0.25">
      <c r="A8" s="74"/>
      <c r="B8" s="414"/>
      <c r="C8" s="414"/>
      <c r="D8" s="414"/>
      <c r="E8" s="415" t="s">
        <v>126</v>
      </c>
      <c r="F8" s="415" t="s">
        <v>278</v>
      </c>
      <c r="G8" s="416" t="s">
        <v>260</v>
      </c>
      <c r="H8" s="295" t="s">
        <v>261</v>
      </c>
      <c r="I8" s="415" t="s">
        <v>279</v>
      </c>
      <c r="J8" s="417" t="s">
        <v>187</v>
      </c>
      <c r="K8" s="417" t="s">
        <v>242</v>
      </c>
    </row>
    <row r="9" spans="1:11" x14ac:dyDescent="0.25">
      <c r="A9" s="78"/>
      <c r="B9" s="79"/>
      <c r="C9" s="80"/>
      <c r="D9" s="109">
        <v>1</v>
      </c>
      <c r="E9" s="110"/>
      <c r="F9" s="263">
        <v>2</v>
      </c>
      <c r="G9" s="76">
        <v>3</v>
      </c>
      <c r="H9" s="76">
        <v>4</v>
      </c>
      <c r="I9" s="263">
        <v>5</v>
      </c>
      <c r="J9" s="111">
        <v>6</v>
      </c>
      <c r="K9" s="111">
        <v>7</v>
      </c>
    </row>
    <row r="10" spans="1:11" ht="15.75" customHeight="1" x14ac:dyDescent="0.25">
      <c r="A10" s="312"/>
      <c r="B10" s="312"/>
      <c r="C10" s="312"/>
      <c r="D10" s="313"/>
      <c r="E10" s="314" t="s">
        <v>127</v>
      </c>
      <c r="F10" s="315">
        <f>SUM(F11)</f>
        <v>959783</v>
      </c>
      <c r="G10" s="315">
        <f>SUM(G11+G38+G43)</f>
        <v>1075991</v>
      </c>
      <c r="H10" s="315">
        <f>SUM(H11+H38+H43)</f>
        <v>1078437.24</v>
      </c>
      <c r="I10" s="315">
        <f>SUM(I11)</f>
        <v>979692.37000000011</v>
      </c>
      <c r="J10" s="316">
        <f>SUM(I10/F10*100)</f>
        <v>102.0743616004868</v>
      </c>
      <c r="K10" s="316">
        <f>SUM(I10/G10*100)</f>
        <v>91.050238338424776</v>
      </c>
    </row>
    <row r="11" spans="1:11" x14ac:dyDescent="0.25">
      <c r="A11" s="318">
        <v>6</v>
      </c>
      <c r="B11" s="318"/>
      <c r="C11" s="318"/>
      <c r="D11" s="319"/>
      <c r="E11" s="320" t="s">
        <v>5</v>
      </c>
      <c r="F11" s="321">
        <f>SUM(F12+F22+F25+F28+F34)</f>
        <v>959783</v>
      </c>
      <c r="G11" s="321">
        <f>SUM(G12+G22+G25+G28+G34)</f>
        <v>1075991</v>
      </c>
      <c r="H11" s="321">
        <f>SUM(H12+H22+H25+H28+H34)</f>
        <v>1078437.24</v>
      </c>
      <c r="I11" s="321">
        <f>SUM(I12+I22+I25+I28+I34)</f>
        <v>979692.37000000011</v>
      </c>
      <c r="J11" s="204">
        <f t="shared" ref="J11:J44" si="0">SUM(I11/F11*100)</f>
        <v>102.0743616004868</v>
      </c>
      <c r="K11" s="204">
        <f t="shared" ref="K11:K18" si="1">SUM(I11/G11*100)</f>
        <v>91.050238338424776</v>
      </c>
    </row>
    <row r="12" spans="1:11" ht="26.25" x14ac:dyDescent="0.25">
      <c r="A12" s="82"/>
      <c r="B12" s="83">
        <v>63</v>
      </c>
      <c r="C12" s="83"/>
      <c r="D12" s="84"/>
      <c r="E12" s="102" t="s">
        <v>22</v>
      </c>
      <c r="F12" s="108">
        <f>SUM(F13+F15+F18+F21)</f>
        <v>791421</v>
      </c>
      <c r="G12" s="249">
        <f>SUM(G13+G15+G18+G21)</f>
        <v>907271</v>
      </c>
      <c r="H12" s="249">
        <f>SUM(H13+H15+H18+H21)</f>
        <v>907271</v>
      </c>
      <c r="I12" s="108">
        <f>SUM(I13+I15+I18+I21)</f>
        <v>826239.84000000008</v>
      </c>
      <c r="J12" s="237">
        <f t="shared" si="0"/>
        <v>104.39953450818213</v>
      </c>
      <c r="K12" s="237">
        <f t="shared" si="1"/>
        <v>91.068692816148655</v>
      </c>
    </row>
    <row r="13" spans="1:11" ht="26.25" x14ac:dyDescent="0.25">
      <c r="A13" s="41"/>
      <c r="B13" s="86"/>
      <c r="C13" s="86">
        <v>634</v>
      </c>
      <c r="D13" s="45"/>
      <c r="E13" s="103" t="s">
        <v>128</v>
      </c>
      <c r="F13" s="9">
        <f>SUM(F14)</f>
        <v>0</v>
      </c>
      <c r="G13" s="46">
        <f t="shared" ref="G13:H13" si="2">SUM(G14)</f>
        <v>0</v>
      </c>
      <c r="H13" s="46">
        <f t="shared" si="2"/>
        <v>0</v>
      </c>
      <c r="I13" s="9">
        <f>SUM(I14)</f>
        <v>0</v>
      </c>
      <c r="J13" s="204" t="e">
        <f t="shared" si="0"/>
        <v>#DIV/0!</v>
      </c>
      <c r="K13" s="204" t="e">
        <f t="shared" si="1"/>
        <v>#DIV/0!</v>
      </c>
    </row>
    <row r="14" spans="1:11" ht="26.25" x14ac:dyDescent="0.25">
      <c r="A14" s="11"/>
      <c r="B14" s="14"/>
      <c r="C14" s="14"/>
      <c r="D14" s="96">
        <v>6341</v>
      </c>
      <c r="E14" s="104" t="s">
        <v>129</v>
      </c>
      <c r="F14" s="264"/>
      <c r="G14" s="9"/>
      <c r="H14" s="9"/>
      <c r="I14" s="264"/>
      <c r="J14" s="209" t="e">
        <f t="shared" si="0"/>
        <v>#DIV/0!</v>
      </c>
      <c r="K14" s="209" t="e">
        <f t="shared" si="1"/>
        <v>#DIV/0!</v>
      </c>
    </row>
    <row r="15" spans="1:11" ht="26.25" x14ac:dyDescent="0.25">
      <c r="A15" s="89"/>
      <c r="B15" s="90"/>
      <c r="C15" s="89">
        <v>636</v>
      </c>
      <c r="D15" s="98"/>
      <c r="E15" s="103" t="s">
        <v>116</v>
      </c>
      <c r="F15" s="9">
        <f>SUM(F16:F17)</f>
        <v>766263</v>
      </c>
      <c r="G15" s="250">
        <f>G16</f>
        <v>863744</v>
      </c>
      <c r="H15" s="250">
        <f>H16</f>
        <v>863744</v>
      </c>
      <c r="I15" s="9">
        <f>I16+I17</f>
        <v>801771.44000000006</v>
      </c>
      <c r="J15" s="204">
        <f t="shared" si="0"/>
        <v>104.63397554103489</v>
      </c>
      <c r="K15" s="204">
        <f t="shared" si="1"/>
        <v>92.825124110847668</v>
      </c>
    </row>
    <row r="16" spans="1:11" ht="39" x14ac:dyDescent="0.25">
      <c r="A16" s="93"/>
      <c r="B16" s="36"/>
      <c r="C16" s="36"/>
      <c r="D16" s="96">
        <v>6361</v>
      </c>
      <c r="E16" s="104" t="s">
        <v>130</v>
      </c>
      <c r="F16" s="264">
        <v>757850</v>
      </c>
      <c r="G16" s="9">
        <v>863744</v>
      </c>
      <c r="H16" s="9">
        <v>863744</v>
      </c>
      <c r="I16" s="264">
        <v>793761.17</v>
      </c>
      <c r="J16" s="209">
        <f t="shared" si="0"/>
        <v>104.73855908161246</v>
      </c>
      <c r="K16" s="209">
        <f t="shared" si="1"/>
        <v>91.897734745480136</v>
      </c>
    </row>
    <row r="17" spans="1:11" ht="39" x14ac:dyDescent="0.25">
      <c r="A17" s="93"/>
      <c r="B17" s="36"/>
      <c r="C17" s="37"/>
      <c r="D17" s="96">
        <v>6362</v>
      </c>
      <c r="E17" s="104" t="s">
        <v>131</v>
      </c>
      <c r="F17" s="264">
        <v>8413</v>
      </c>
      <c r="G17" s="9"/>
      <c r="H17" s="9"/>
      <c r="I17" s="264">
        <v>8010.27</v>
      </c>
      <c r="J17" s="209">
        <f t="shared" si="0"/>
        <v>95.213003684773568</v>
      </c>
      <c r="K17" s="209" t="e">
        <f t="shared" si="1"/>
        <v>#DIV/0!</v>
      </c>
    </row>
    <row r="18" spans="1:11" ht="26.25" x14ac:dyDescent="0.25">
      <c r="A18" s="87"/>
      <c r="B18" s="88"/>
      <c r="C18" s="345">
        <v>638</v>
      </c>
      <c r="D18" s="97"/>
      <c r="E18" s="102" t="s">
        <v>235</v>
      </c>
      <c r="F18" s="341">
        <f>SUM(F19:F20)</f>
        <v>25158</v>
      </c>
      <c r="G18" s="342">
        <f>SUM(G19:G20)</f>
        <v>43527</v>
      </c>
      <c r="H18" s="342">
        <f>SUM(H19:H20)</f>
        <v>43527</v>
      </c>
      <c r="I18" s="341">
        <f>SUM(I19:I20)</f>
        <v>24468.400000000001</v>
      </c>
      <c r="J18" s="237">
        <f t="shared" si="0"/>
        <v>97.258923602830123</v>
      </c>
      <c r="K18" s="237">
        <f t="shared" si="1"/>
        <v>56.214303765478903</v>
      </c>
    </row>
    <row r="19" spans="1:11" ht="26.25" x14ac:dyDescent="0.25">
      <c r="A19" s="93"/>
      <c r="B19" s="36"/>
      <c r="C19" s="346"/>
      <c r="D19" s="96">
        <v>6381</v>
      </c>
      <c r="E19" s="104" t="s">
        <v>236</v>
      </c>
      <c r="F19" s="264">
        <v>25158</v>
      </c>
      <c r="G19" s="9">
        <v>43527</v>
      </c>
      <c r="H19" s="9">
        <v>43527</v>
      </c>
      <c r="I19" s="264">
        <v>24468.400000000001</v>
      </c>
      <c r="J19" s="209"/>
      <c r="K19" s="209"/>
    </row>
    <row r="20" spans="1:11" ht="26.25" x14ac:dyDescent="0.25">
      <c r="A20" s="93"/>
      <c r="B20" s="36"/>
      <c r="C20" s="346"/>
      <c r="D20" s="96">
        <v>6382</v>
      </c>
      <c r="E20" s="104" t="s">
        <v>237</v>
      </c>
      <c r="F20" s="264"/>
      <c r="G20" s="9"/>
      <c r="H20" s="9"/>
      <c r="I20" s="264"/>
      <c r="J20" s="209"/>
      <c r="K20" s="209"/>
    </row>
    <row r="21" spans="1:11" ht="26.25" x14ac:dyDescent="0.25">
      <c r="A21" s="89"/>
      <c r="B21" s="90"/>
      <c r="C21" s="347">
        <v>639</v>
      </c>
      <c r="D21" s="98"/>
      <c r="E21" s="103" t="s">
        <v>254</v>
      </c>
      <c r="F21" s="264"/>
      <c r="G21" s="250"/>
      <c r="H21" s="250"/>
      <c r="I21" s="264"/>
      <c r="J21" s="204"/>
      <c r="K21" s="204"/>
    </row>
    <row r="22" spans="1:11" x14ac:dyDescent="0.25">
      <c r="A22" s="87"/>
      <c r="B22" s="88">
        <v>64</v>
      </c>
      <c r="C22" s="92"/>
      <c r="D22" s="97"/>
      <c r="E22" s="102" t="s">
        <v>46</v>
      </c>
      <c r="F22" s="85">
        <f t="shared" ref="F22:I23" si="3">SUM(F23)</f>
        <v>0</v>
      </c>
      <c r="G22" s="342">
        <f t="shared" si="3"/>
        <v>1</v>
      </c>
      <c r="H22" s="342">
        <f t="shared" si="3"/>
        <v>1</v>
      </c>
      <c r="I22" s="85">
        <f t="shared" si="3"/>
        <v>0.41</v>
      </c>
      <c r="J22" s="343" t="e">
        <f t="shared" si="0"/>
        <v>#DIV/0!</v>
      </c>
      <c r="K22" s="237">
        <f t="shared" ref="K22:K44" si="4">SUM(I22/G22*100)</f>
        <v>41</v>
      </c>
    </row>
    <row r="23" spans="1:11" x14ac:dyDescent="0.25">
      <c r="A23" s="89"/>
      <c r="B23" s="90"/>
      <c r="C23" s="91">
        <v>641</v>
      </c>
      <c r="D23" s="98"/>
      <c r="E23" s="103" t="s">
        <v>117</v>
      </c>
      <c r="F23" s="9">
        <f t="shared" si="3"/>
        <v>0</v>
      </c>
      <c r="G23" s="250">
        <f t="shared" si="3"/>
        <v>1</v>
      </c>
      <c r="H23" s="250">
        <f t="shared" si="3"/>
        <v>1</v>
      </c>
      <c r="I23" s="9">
        <f t="shared" si="3"/>
        <v>0.41</v>
      </c>
      <c r="J23" s="204" t="e">
        <f t="shared" si="0"/>
        <v>#DIV/0!</v>
      </c>
      <c r="K23" s="204">
        <f t="shared" si="4"/>
        <v>41</v>
      </c>
    </row>
    <row r="24" spans="1:11" ht="26.25" x14ac:dyDescent="0.25">
      <c r="A24" s="93"/>
      <c r="B24" s="36"/>
      <c r="C24" s="37"/>
      <c r="D24" s="96">
        <v>6413</v>
      </c>
      <c r="E24" s="104" t="s">
        <v>118</v>
      </c>
      <c r="F24" s="264"/>
      <c r="G24" s="9">
        <v>1</v>
      </c>
      <c r="H24" s="9">
        <v>1</v>
      </c>
      <c r="I24" s="264">
        <v>0.41</v>
      </c>
      <c r="J24" s="209" t="e">
        <f t="shared" si="0"/>
        <v>#DIV/0!</v>
      </c>
      <c r="K24" s="209">
        <f t="shared" si="4"/>
        <v>41</v>
      </c>
    </row>
    <row r="25" spans="1:11" ht="39" x14ac:dyDescent="0.25">
      <c r="A25" s="87"/>
      <c r="B25" s="87">
        <v>65</v>
      </c>
      <c r="C25" s="92"/>
      <c r="D25" s="97"/>
      <c r="E25" s="102" t="s">
        <v>45</v>
      </c>
      <c r="F25" s="85">
        <f>SUM(F26)</f>
        <v>170</v>
      </c>
      <c r="G25" s="85">
        <f t="shared" ref="G25:H25" si="5">SUM(G26)</f>
        <v>390</v>
      </c>
      <c r="H25" s="85">
        <f t="shared" si="5"/>
        <v>390</v>
      </c>
      <c r="I25" s="85">
        <f>SUM(I26)</f>
        <v>823</v>
      </c>
      <c r="J25" s="343">
        <f t="shared" si="0"/>
        <v>484.11764705882348</v>
      </c>
      <c r="K25" s="237">
        <f t="shared" si="4"/>
        <v>211.02564102564102</v>
      </c>
    </row>
    <row r="26" spans="1:11" x14ac:dyDescent="0.25">
      <c r="A26" s="89"/>
      <c r="B26" s="90"/>
      <c r="C26" s="91">
        <v>652</v>
      </c>
      <c r="D26" s="98"/>
      <c r="E26" s="103" t="s">
        <v>119</v>
      </c>
      <c r="F26" s="9">
        <f>SUM(F27)</f>
        <v>170</v>
      </c>
      <c r="G26" s="250">
        <f>SUM(G27)</f>
        <v>390</v>
      </c>
      <c r="H26" s="250">
        <f>SUM(H27)</f>
        <v>390</v>
      </c>
      <c r="I26" s="9">
        <f>SUM(I27)</f>
        <v>823</v>
      </c>
      <c r="J26" s="344">
        <f t="shared" si="0"/>
        <v>484.11764705882348</v>
      </c>
      <c r="K26" s="204">
        <f t="shared" si="4"/>
        <v>211.02564102564102</v>
      </c>
    </row>
    <row r="27" spans="1:11" x14ac:dyDescent="0.25">
      <c r="A27" s="93"/>
      <c r="B27" s="36"/>
      <c r="C27" s="37"/>
      <c r="D27" s="96">
        <v>6526</v>
      </c>
      <c r="E27" s="104" t="s">
        <v>120</v>
      </c>
      <c r="F27" s="264">
        <v>170</v>
      </c>
      <c r="G27" s="9">
        <v>390</v>
      </c>
      <c r="H27" s="9">
        <v>390</v>
      </c>
      <c r="I27" s="264">
        <v>823</v>
      </c>
      <c r="J27" s="209">
        <f t="shared" si="0"/>
        <v>484.11764705882348</v>
      </c>
      <c r="K27" s="209">
        <f t="shared" si="4"/>
        <v>211.02564102564102</v>
      </c>
    </row>
    <row r="28" spans="1:11" ht="39" x14ac:dyDescent="0.25">
      <c r="A28" s="119"/>
      <c r="B28" s="87">
        <v>66</v>
      </c>
      <c r="C28" s="83"/>
      <c r="D28" s="97"/>
      <c r="E28" s="102" t="s">
        <v>188</v>
      </c>
      <c r="F28" s="85">
        <f>SUM(F29+F31)</f>
        <v>285</v>
      </c>
      <c r="G28" s="85">
        <f>SUM(G29+G31)</f>
        <v>2803</v>
      </c>
      <c r="H28" s="85">
        <f>SUM(H29+H31)</f>
        <v>2803</v>
      </c>
      <c r="I28" s="85">
        <f>SUM(I29+I31)</f>
        <v>840</v>
      </c>
      <c r="J28" s="237">
        <f t="shared" si="0"/>
        <v>294.73684210526312</v>
      </c>
      <c r="K28" s="237">
        <f t="shared" si="4"/>
        <v>29.967891544773455</v>
      </c>
    </row>
    <row r="29" spans="1:11" ht="26.25" x14ac:dyDescent="0.25">
      <c r="A29" s="43"/>
      <c r="B29" s="354"/>
      <c r="C29" s="49">
        <v>661</v>
      </c>
      <c r="D29" s="98">
        <v>661</v>
      </c>
      <c r="E29" s="103" t="s">
        <v>125</v>
      </c>
      <c r="F29" s="9">
        <v>285</v>
      </c>
      <c r="G29" s="46">
        <f>SUM(G30)</f>
        <v>2803</v>
      </c>
      <c r="H29" s="46">
        <f>SUM(H30)</f>
        <v>2803</v>
      </c>
      <c r="I29" s="9">
        <f t="shared" ref="I29" si="6">SUM(I30)</f>
        <v>840</v>
      </c>
      <c r="J29" s="204">
        <f t="shared" si="0"/>
        <v>294.73684210526312</v>
      </c>
      <c r="K29" s="204">
        <f t="shared" si="4"/>
        <v>29.967891544773455</v>
      </c>
    </row>
    <row r="30" spans="1:11" x14ac:dyDescent="0.25">
      <c r="A30" s="14"/>
      <c r="B30" s="14"/>
      <c r="C30" s="22"/>
      <c r="D30" s="96">
        <v>6614</v>
      </c>
      <c r="E30" s="104" t="s">
        <v>265</v>
      </c>
      <c r="F30" s="265">
        <v>285</v>
      </c>
      <c r="G30" s="9">
        <v>2803</v>
      </c>
      <c r="H30" s="9">
        <v>2803</v>
      </c>
      <c r="I30" s="265">
        <v>840</v>
      </c>
      <c r="J30" s="209">
        <f t="shared" si="0"/>
        <v>294.73684210526312</v>
      </c>
      <c r="K30" s="209">
        <f t="shared" si="4"/>
        <v>29.967891544773455</v>
      </c>
    </row>
    <row r="31" spans="1:11" ht="39" x14ac:dyDescent="0.25">
      <c r="A31" s="128"/>
      <c r="B31" s="348"/>
      <c r="C31" s="348">
        <v>663</v>
      </c>
      <c r="D31" s="117"/>
      <c r="E31" s="157" t="s">
        <v>132</v>
      </c>
      <c r="F31" s="349">
        <f>SUM(F32:F33)</f>
        <v>0</v>
      </c>
      <c r="G31" s="251">
        <f>SUM(G32:G33)</f>
        <v>0</v>
      </c>
      <c r="H31" s="251">
        <f>SUM(H32:H33)</f>
        <v>0</v>
      </c>
      <c r="I31" s="349">
        <f>SUM(I32:I33)</f>
        <v>0</v>
      </c>
      <c r="J31" s="204" t="e">
        <f t="shared" si="0"/>
        <v>#DIV/0!</v>
      </c>
      <c r="K31" s="204" t="e">
        <f t="shared" si="4"/>
        <v>#DIV/0!</v>
      </c>
    </row>
    <row r="32" spans="1:11" x14ac:dyDescent="0.25">
      <c r="B32" s="350"/>
      <c r="C32" s="350"/>
      <c r="D32" s="350">
        <v>6631</v>
      </c>
      <c r="E32" s="158" t="s">
        <v>133</v>
      </c>
      <c r="F32" s="351"/>
      <c r="G32" s="352"/>
      <c r="H32" s="352"/>
      <c r="I32" s="351"/>
      <c r="J32" s="209" t="e">
        <f t="shared" si="0"/>
        <v>#DIV/0!</v>
      </c>
      <c r="K32" s="209" t="e">
        <f t="shared" si="4"/>
        <v>#DIV/0!</v>
      </c>
    </row>
    <row r="33" spans="1:11" x14ac:dyDescent="0.25">
      <c r="A33" s="129"/>
      <c r="B33" s="350"/>
      <c r="C33" s="350"/>
      <c r="D33" s="107">
        <v>6632</v>
      </c>
      <c r="E33" s="158" t="s">
        <v>189</v>
      </c>
      <c r="F33" s="351"/>
      <c r="G33" s="352"/>
      <c r="H33" s="352"/>
      <c r="I33" s="351"/>
      <c r="J33" s="209" t="e">
        <f t="shared" si="0"/>
        <v>#DIV/0!</v>
      </c>
      <c r="K33" s="209" t="e">
        <f t="shared" si="4"/>
        <v>#DIV/0!</v>
      </c>
    </row>
    <row r="34" spans="1:11" ht="41.45" customHeight="1" x14ac:dyDescent="0.25">
      <c r="A34" s="130"/>
      <c r="B34" s="353">
        <v>67</v>
      </c>
      <c r="C34" s="353"/>
      <c r="D34" s="353"/>
      <c r="E34" s="332" t="s">
        <v>134</v>
      </c>
      <c r="F34" s="331">
        <f>SUM(F35)</f>
        <v>167907</v>
      </c>
      <c r="G34" s="331">
        <f>SUM(G35)</f>
        <v>165526</v>
      </c>
      <c r="H34" s="331">
        <f>SUM(H35)</f>
        <v>167972.24</v>
      </c>
      <c r="I34" s="331">
        <f>SUM(I35)</f>
        <v>151789.12</v>
      </c>
      <c r="J34" s="237">
        <f t="shared" si="0"/>
        <v>90.400709916799187</v>
      </c>
      <c r="K34" s="237">
        <f t="shared" si="4"/>
        <v>91.701074151492818</v>
      </c>
    </row>
    <row r="35" spans="1:11" ht="38.25" x14ac:dyDescent="0.25">
      <c r="A35" s="131"/>
      <c r="B35" s="118"/>
      <c r="C35" s="121">
        <v>671</v>
      </c>
      <c r="D35" s="121"/>
      <c r="E35" s="138" t="s">
        <v>239</v>
      </c>
      <c r="F35" s="133">
        <f>SUM(F36:F37)</f>
        <v>167907</v>
      </c>
      <c r="G35" s="133">
        <f>SUM(G36:G37)</f>
        <v>165526</v>
      </c>
      <c r="H35" s="133">
        <f>SUM(H36:H37)</f>
        <v>167972.24</v>
      </c>
      <c r="I35" s="133">
        <f>SUM(I36:I37)</f>
        <v>151789.12</v>
      </c>
      <c r="J35" s="204">
        <f t="shared" si="0"/>
        <v>90.400709916799187</v>
      </c>
      <c r="K35" s="204">
        <f t="shared" si="4"/>
        <v>91.701074151492818</v>
      </c>
    </row>
    <row r="36" spans="1:11" ht="25.5" x14ac:dyDescent="0.25">
      <c r="A36" s="3"/>
      <c r="B36" s="81"/>
      <c r="C36" s="81"/>
      <c r="D36" s="70">
        <v>6711</v>
      </c>
      <c r="E36" s="106" t="s">
        <v>135</v>
      </c>
      <c r="F36" s="266">
        <v>114305</v>
      </c>
      <c r="G36" s="206">
        <v>165526</v>
      </c>
      <c r="H36" s="206">
        <v>167972.24</v>
      </c>
      <c r="I36" s="266">
        <v>151789.12</v>
      </c>
      <c r="J36" s="209">
        <f t="shared" si="0"/>
        <v>132.79307116924019</v>
      </c>
      <c r="K36" s="209">
        <f t="shared" si="4"/>
        <v>91.701074151492818</v>
      </c>
    </row>
    <row r="37" spans="1:11" ht="25.5" x14ac:dyDescent="0.25">
      <c r="A37" s="3"/>
      <c r="B37" s="81"/>
      <c r="C37" s="81"/>
      <c r="D37" s="70">
        <v>6712</v>
      </c>
      <c r="E37" s="106" t="s">
        <v>190</v>
      </c>
      <c r="F37" s="266">
        <v>53602</v>
      </c>
      <c r="G37" s="76"/>
      <c r="H37" s="76"/>
      <c r="I37" s="266"/>
      <c r="J37" s="209">
        <f t="shared" si="0"/>
        <v>0</v>
      </c>
      <c r="K37" s="209" t="e">
        <f t="shared" si="4"/>
        <v>#DIV/0!</v>
      </c>
    </row>
    <row r="38" spans="1:11" ht="25.5" x14ac:dyDescent="0.25">
      <c r="A38" s="290">
        <v>7</v>
      </c>
      <c r="B38" s="297"/>
      <c r="C38" s="297"/>
      <c r="D38" s="297"/>
      <c r="E38" s="292" t="s">
        <v>6</v>
      </c>
      <c r="F38" s="330">
        <f>SUM(F39)</f>
        <v>0</v>
      </c>
      <c r="G38" s="293">
        <f>SUM(G39)</f>
        <v>0</v>
      </c>
      <c r="H38" s="293">
        <f>SUM(H39)</f>
        <v>0</v>
      </c>
      <c r="I38" s="330">
        <f>SUM(I39)</f>
        <v>0</v>
      </c>
      <c r="J38" s="317" t="e">
        <f t="shared" si="0"/>
        <v>#DIV/0!</v>
      </c>
      <c r="K38" s="317" t="e">
        <f t="shared" si="4"/>
        <v>#DIV/0!</v>
      </c>
    </row>
    <row r="39" spans="1:11" ht="25.5" x14ac:dyDescent="0.25">
      <c r="A39" s="17"/>
      <c r="B39" s="122">
        <v>72</v>
      </c>
      <c r="C39" s="123"/>
      <c r="D39" s="122"/>
      <c r="E39" s="124" t="s">
        <v>21</v>
      </c>
      <c r="F39" s="132">
        <f t="shared" ref="F39:I39" si="7">SUM(F40)</f>
        <v>0</v>
      </c>
      <c r="G39" s="132">
        <f t="shared" si="7"/>
        <v>0</v>
      </c>
      <c r="H39" s="132">
        <f t="shared" si="7"/>
        <v>0</v>
      </c>
      <c r="I39" s="132">
        <f t="shared" si="7"/>
        <v>0</v>
      </c>
      <c r="J39" s="237" t="e">
        <f t="shared" si="0"/>
        <v>#DIV/0!</v>
      </c>
      <c r="K39" s="237" t="e">
        <f t="shared" si="4"/>
        <v>#DIV/0!</v>
      </c>
    </row>
    <row r="40" spans="1:11" ht="15.75" customHeight="1" x14ac:dyDescent="0.25">
      <c r="A40" s="41"/>
      <c r="B40" s="41"/>
      <c r="C40" s="86">
        <v>721</v>
      </c>
      <c r="D40" s="99"/>
      <c r="E40" s="333" t="s">
        <v>136</v>
      </c>
      <c r="F40" s="39">
        <f>SUM(F41)</f>
        <v>0</v>
      </c>
      <c r="G40" s="42">
        <f>SUM(G41)</f>
        <v>0</v>
      </c>
      <c r="H40" s="42">
        <f>SUM(H41)</f>
        <v>0</v>
      </c>
      <c r="I40" s="39">
        <f>SUM(I41)</f>
        <v>0</v>
      </c>
      <c r="J40" s="204" t="e">
        <f t="shared" si="0"/>
        <v>#DIV/0!</v>
      </c>
      <c r="K40" s="204" t="e">
        <f t="shared" si="4"/>
        <v>#DIV/0!</v>
      </c>
    </row>
    <row r="41" spans="1:11" ht="15.75" customHeight="1" x14ac:dyDescent="0.25">
      <c r="A41" s="11"/>
      <c r="B41" s="14"/>
      <c r="C41" s="14"/>
      <c r="D41" s="96">
        <v>7211</v>
      </c>
      <c r="E41" s="104" t="s">
        <v>137</v>
      </c>
      <c r="F41" s="264"/>
      <c r="G41" s="9"/>
      <c r="H41" s="9"/>
      <c r="I41" s="264"/>
      <c r="J41" s="209" t="e">
        <f t="shared" si="0"/>
        <v>#DIV/0!</v>
      </c>
      <c r="K41" s="209" t="e">
        <f t="shared" si="4"/>
        <v>#DIV/0!</v>
      </c>
    </row>
    <row r="42" spans="1:11" x14ac:dyDescent="0.25">
      <c r="A42" s="93"/>
      <c r="B42" s="93"/>
      <c r="C42" s="93"/>
      <c r="D42" s="96" t="s">
        <v>138</v>
      </c>
      <c r="E42" s="104"/>
      <c r="F42" s="264"/>
      <c r="G42" s="9"/>
      <c r="H42" s="9"/>
      <c r="I42" s="264"/>
      <c r="J42" s="209" t="e">
        <f t="shared" si="0"/>
        <v>#DIV/0!</v>
      </c>
      <c r="K42" s="209" t="e">
        <f t="shared" si="4"/>
        <v>#DIV/0!</v>
      </c>
    </row>
    <row r="43" spans="1:11" x14ac:dyDescent="0.25">
      <c r="A43" s="93">
        <v>9</v>
      </c>
      <c r="B43" s="93"/>
      <c r="C43" s="93"/>
      <c r="D43" s="96">
        <v>9221</v>
      </c>
      <c r="E43" s="104"/>
      <c r="F43" s="264"/>
      <c r="G43" s="9"/>
      <c r="H43" s="9"/>
      <c r="I43" s="264"/>
      <c r="J43" s="209" t="e">
        <f t="shared" si="0"/>
        <v>#DIV/0!</v>
      </c>
      <c r="K43" s="209" t="e">
        <f t="shared" si="4"/>
        <v>#DIV/0!</v>
      </c>
    </row>
    <row r="44" spans="1:11" x14ac:dyDescent="0.25">
      <c r="A44" s="93"/>
      <c r="B44" s="36"/>
      <c r="C44" s="37"/>
      <c r="D44" s="96"/>
      <c r="E44" s="104"/>
      <c r="F44" s="264"/>
      <c r="G44" s="9"/>
      <c r="H44" s="9"/>
      <c r="I44" s="264"/>
      <c r="J44" s="209" t="e">
        <f t="shared" si="0"/>
        <v>#DIV/0!</v>
      </c>
      <c r="K44" s="209" t="e">
        <f t="shared" si="4"/>
        <v>#DIV/0!</v>
      </c>
    </row>
    <row r="45" spans="1:11" ht="30" x14ac:dyDescent="0.25">
      <c r="A45" s="334"/>
      <c r="B45" s="335"/>
      <c r="C45" s="336"/>
      <c r="D45" s="337"/>
      <c r="E45" s="338" t="s">
        <v>126</v>
      </c>
      <c r="F45" s="338" t="s">
        <v>278</v>
      </c>
      <c r="G45" s="338" t="s">
        <v>260</v>
      </c>
      <c r="H45" s="339" t="s">
        <v>261</v>
      </c>
      <c r="I45" s="338" t="s">
        <v>279</v>
      </c>
      <c r="J45" s="340" t="s">
        <v>187</v>
      </c>
      <c r="K45" s="340" t="s">
        <v>242</v>
      </c>
    </row>
    <row r="46" spans="1:11" x14ac:dyDescent="0.25">
      <c r="A46" s="125"/>
      <c r="B46" s="125"/>
      <c r="C46" s="126"/>
      <c r="D46" s="127"/>
      <c r="E46" s="100">
        <v>1</v>
      </c>
      <c r="F46" s="101">
        <v>2</v>
      </c>
      <c r="G46" s="101">
        <v>3</v>
      </c>
      <c r="H46" s="101">
        <v>4</v>
      </c>
      <c r="I46" s="101">
        <v>5</v>
      </c>
      <c r="J46" s="111">
        <v>6</v>
      </c>
      <c r="K46" s="111">
        <v>7</v>
      </c>
    </row>
    <row r="47" spans="1:11" x14ac:dyDescent="0.25">
      <c r="A47" s="322"/>
      <c r="B47" s="83"/>
      <c r="C47" s="134"/>
      <c r="D47" s="323"/>
      <c r="E47" s="120" t="s">
        <v>10</v>
      </c>
      <c r="F47" s="108">
        <f>SUM(F48+F106)</f>
        <v>942371.94</v>
      </c>
      <c r="G47" s="108">
        <f>SUM(G48+G106+G123)</f>
        <v>1075991</v>
      </c>
      <c r="H47" s="108">
        <f>SUM(H48+H106+H123)</f>
        <v>1078437.24</v>
      </c>
      <c r="I47" s="108">
        <f>SUM(I48+I106)</f>
        <v>1055103.5449999999</v>
      </c>
      <c r="J47" s="324">
        <f>SUM(I47/F47*100)</f>
        <v>111.9625383794853</v>
      </c>
      <c r="K47" s="324">
        <f>I47/G47*100</f>
        <v>98.05877047298722</v>
      </c>
    </row>
    <row r="48" spans="1:11" x14ac:dyDescent="0.25">
      <c r="A48" s="41">
        <v>3</v>
      </c>
      <c r="B48" s="86"/>
      <c r="C48" s="49"/>
      <c r="D48" s="117"/>
      <c r="E48" s="105" t="s">
        <v>7</v>
      </c>
      <c r="F48" s="42">
        <f>F49+F59+F92+F98+F102</f>
        <v>880465.69</v>
      </c>
      <c r="G48" s="42">
        <f>SUM(G49+G59+G92+G98+G102)</f>
        <v>1068579</v>
      </c>
      <c r="H48" s="42">
        <f>SUM(H49+H59+H92+H98+H102)</f>
        <v>1071025.24</v>
      </c>
      <c r="I48" s="42">
        <f>I49+I59+I92+I98+I102</f>
        <v>1047437.32</v>
      </c>
      <c r="J48" s="325">
        <f t="shared" ref="J48:J120" si="8">SUM(I48/F48*100)</f>
        <v>118.96401323713137</v>
      </c>
      <c r="K48" s="325">
        <f t="shared" ref="K48:K114" si="9">I48/G48*100</f>
        <v>98.021514553439658</v>
      </c>
    </row>
    <row r="49" spans="1:11" x14ac:dyDescent="0.25">
      <c r="A49" s="112"/>
      <c r="B49" s="112">
        <v>31</v>
      </c>
      <c r="C49" s="112"/>
      <c r="D49" s="112"/>
      <c r="E49" s="160" t="s">
        <v>8</v>
      </c>
      <c r="F49" s="115">
        <f>F50+F54+F56</f>
        <v>746174</v>
      </c>
      <c r="G49" s="115">
        <f t="shared" ref="G49" si="10">SUM(G50+G54+G56)</f>
        <v>872254</v>
      </c>
      <c r="H49" s="115">
        <f t="shared" ref="H49" si="11">SUM(H50+H54+H56)</f>
        <v>874627.77</v>
      </c>
      <c r="I49" s="115">
        <f>I50+I54+I56</f>
        <v>866102.5</v>
      </c>
      <c r="J49" s="237">
        <f t="shared" si="8"/>
        <v>116.07245763052585</v>
      </c>
      <c r="K49" s="237">
        <f t="shared" si="9"/>
        <v>99.294758178237075</v>
      </c>
    </row>
    <row r="50" spans="1:11" x14ac:dyDescent="0.25">
      <c r="A50" s="113"/>
      <c r="B50" s="113"/>
      <c r="C50" s="252">
        <v>311</v>
      </c>
      <c r="D50" s="113"/>
      <c r="E50" s="161" t="s">
        <v>139</v>
      </c>
      <c r="F50" s="116">
        <f>SUM(F51:F53)</f>
        <v>612089</v>
      </c>
      <c r="G50" s="251">
        <f>SUM(G51:G53)</f>
        <v>723383</v>
      </c>
      <c r="H50" s="251">
        <f>SUM(H51:H53)</f>
        <v>725756.77</v>
      </c>
      <c r="I50" s="116">
        <f>SUM(I51:I53)</f>
        <v>713441.24</v>
      </c>
      <c r="J50" s="204">
        <f t="shared" si="8"/>
        <v>116.55841552453974</v>
      </c>
      <c r="K50" s="204">
        <f t="shared" si="9"/>
        <v>98.625657500936569</v>
      </c>
    </row>
    <row r="51" spans="1:11" x14ac:dyDescent="0.25">
      <c r="A51" s="94"/>
      <c r="B51" s="94"/>
      <c r="C51" s="94"/>
      <c r="D51" s="94">
        <v>3111</v>
      </c>
      <c r="E51" s="162" t="s">
        <v>140</v>
      </c>
      <c r="F51" s="262">
        <v>612089</v>
      </c>
      <c r="G51" s="262">
        <v>723383</v>
      </c>
      <c r="H51" s="262">
        <v>725756.77</v>
      </c>
      <c r="I51" s="262">
        <v>713441.24</v>
      </c>
      <c r="J51" s="209">
        <f t="shared" si="8"/>
        <v>116.55841552453974</v>
      </c>
      <c r="K51" s="209">
        <f t="shared" si="9"/>
        <v>98.625657500936569</v>
      </c>
    </row>
    <row r="52" spans="1:11" x14ac:dyDescent="0.25">
      <c r="A52" s="94"/>
      <c r="B52" s="94"/>
      <c r="C52" s="94"/>
      <c r="D52" s="94">
        <v>3113</v>
      </c>
      <c r="E52" s="162" t="s">
        <v>141</v>
      </c>
      <c r="F52" s="262"/>
      <c r="G52" s="262"/>
      <c r="H52" s="262"/>
      <c r="I52" s="262"/>
      <c r="J52" s="209" t="e">
        <f t="shared" si="8"/>
        <v>#DIV/0!</v>
      </c>
      <c r="K52" s="209" t="e">
        <f t="shared" si="9"/>
        <v>#DIV/0!</v>
      </c>
    </row>
    <row r="53" spans="1:11" x14ac:dyDescent="0.25">
      <c r="A53" s="94"/>
      <c r="B53" s="94"/>
      <c r="C53" s="94"/>
      <c r="D53" s="94">
        <v>3114</v>
      </c>
      <c r="E53" s="162" t="s">
        <v>194</v>
      </c>
      <c r="F53" s="262"/>
      <c r="G53" s="262"/>
      <c r="H53" s="262"/>
      <c r="I53" s="262"/>
      <c r="J53" s="209" t="e">
        <f t="shared" si="8"/>
        <v>#DIV/0!</v>
      </c>
      <c r="K53" s="209" t="e">
        <f t="shared" si="9"/>
        <v>#DIV/0!</v>
      </c>
    </row>
    <row r="54" spans="1:11" x14ac:dyDescent="0.25">
      <c r="A54" s="113"/>
      <c r="B54" s="113"/>
      <c r="C54" s="252">
        <v>312</v>
      </c>
      <c r="D54" s="113"/>
      <c r="E54" s="161" t="s">
        <v>142</v>
      </c>
      <c r="F54" s="116">
        <f>SUM(F55)</f>
        <v>32966</v>
      </c>
      <c r="G54" s="251">
        <f>SUM(G55)</f>
        <v>31243</v>
      </c>
      <c r="H54" s="251">
        <f>SUM(H55)</f>
        <v>31243</v>
      </c>
      <c r="I54" s="116">
        <f>SUM(I55)</f>
        <v>34491.660000000003</v>
      </c>
      <c r="J54" s="204">
        <f t="shared" si="8"/>
        <v>104.6279803433841</v>
      </c>
      <c r="K54" s="204">
        <f t="shared" si="9"/>
        <v>110.39804116122012</v>
      </c>
    </row>
    <row r="55" spans="1:11" x14ac:dyDescent="0.25">
      <c r="A55" s="94"/>
      <c r="B55" s="94"/>
      <c r="C55" s="94"/>
      <c r="D55" s="94">
        <v>3121</v>
      </c>
      <c r="E55" s="162" t="s">
        <v>142</v>
      </c>
      <c r="F55" s="262">
        <v>32966</v>
      </c>
      <c r="G55" s="262">
        <v>31243</v>
      </c>
      <c r="H55" s="262">
        <v>31243</v>
      </c>
      <c r="I55" s="262">
        <v>34491.660000000003</v>
      </c>
      <c r="J55" s="209">
        <f t="shared" si="8"/>
        <v>104.6279803433841</v>
      </c>
      <c r="K55" s="209">
        <f t="shared" si="9"/>
        <v>110.39804116122012</v>
      </c>
    </row>
    <row r="56" spans="1:11" x14ac:dyDescent="0.25">
      <c r="A56" s="113"/>
      <c r="B56" s="113"/>
      <c r="C56" s="252">
        <v>313</v>
      </c>
      <c r="D56" s="113"/>
      <c r="E56" s="161" t="s">
        <v>143</v>
      </c>
      <c r="F56" s="116">
        <f>SUM(F57:F58)</f>
        <v>101119</v>
      </c>
      <c r="G56" s="251">
        <f>SUM(G57:G58)</f>
        <v>117628</v>
      </c>
      <c r="H56" s="251">
        <f>SUM(H57:H58)</f>
        <v>117628</v>
      </c>
      <c r="I56" s="116">
        <f>SUM(I57:I58)</f>
        <v>118169.60000000001</v>
      </c>
      <c r="J56" s="204">
        <f t="shared" si="8"/>
        <v>116.86191516925604</v>
      </c>
      <c r="K56" s="204">
        <f t="shared" si="9"/>
        <v>100.46043459040365</v>
      </c>
    </row>
    <row r="57" spans="1:11" x14ac:dyDescent="0.25">
      <c r="A57" s="94"/>
      <c r="B57" s="94"/>
      <c r="C57" s="94"/>
      <c r="D57" s="94">
        <v>3132</v>
      </c>
      <c r="E57" s="162" t="s">
        <v>144</v>
      </c>
      <c r="F57" s="262">
        <v>101119</v>
      </c>
      <c r="G57" s="262">
        <v>117628</v>
      </c>
      <c r="H57" s="262">
        <v>117628</v>
      </c>
      <c r="I57" s="262">
        <v>118169.60000000001</v>
      </c>
      <c r="J57" s="209">
        <f t="shared" si="8"/>
        <v>116.86191516925604</v>
      </c>
      <c r="K57" s="209">
        <f t="shared" si="9"/>
        <v>100.46043459040365</v>
      </c>
    </row>
    <row r="58" spans="1:11" x14ac:dyDescent="0.25">
      <c r="A58" s="94"/>
      <c r="B58" s="94"/>
      <c r="C58" s="94"/>
      <c r="D58" s="94">
        <v>3133</v>
      </c>
      <c r="E58" s="162" t="s">
        <v>145</v>
      </c>
      <c r="F58" s="114"/>
      <c r="G58" s="114"/>
      <c r="H58" s="114"/>
      <c r="I58" s="114"/>
      <c r="J58" s="209" t="e">
        <f t="shared" si="8"/>
        <v>#DIV/0!</v>
      </c>
      <c r="K58" s="209" t="e">
        <f t="shared" si="9"/>
        <v>#DIV/0!</v>
      </c>
    </row>
    <row r="59" spans="1:11" x14ac:dyDescent="0.25">
      <c r="A59" s="112"/>
      <c r="B59" s="112">
        <v>32</v>
      </c>
      <c r="C59" s="112"/>
      <c r="D59" s="112"/>
      <c r="E59" s="160" t="s">
        <v>16</v>
      </c>
      <c r="F59" s="115">
        <f>SUM(F60+F65+F72+F82+F84)</f>
        <v>124414.43</v>
      </c>
      <c r="G59" s="115">
        <f>SUM(G60+G65+G72+G82+G84)</f>
        <v>185966</v>
      </c>
      <c r="H59" s="115">
        <f>SUM(H60+H65+H72+H82+H84)</f>
        <v>186038.47</v>
      </c>
      <c r="I59" s="115">
        <f>SUM(I60+I65+I72+I82+I84)</f>
        <v>170930.33999999997</v>
      </c>
      <c r="J59" s="237">
        <f t="shared" si="8"/>
        <v>137.38787373779709</v>
      </c>
      <c r="K59" s="237">
        <f t="shared" si="9"/>
        <v>91.914833894367774</v>
      </c>
    </row>
    <row r="60" spans="1:11" x14ac:dyDescent="0.25">
      <c r="A60" s="113"/>
      <c r="B60" s="113"/>
      <c r="C60" s="252">
        <v>321</v>
      </c>
      <c r="D60" s="113"/>
      <c r="E60" s="161" t="s">
        <v>146</v>
      </c>
      <c r="F60" s="116">
        <v>37366</v>
      </c>
      <c r="G60" s="251">
        <v>47891</v>
      </c>
      <c r="H60" s="251">
        <v>47963.47</v>
      </c>
      <c r="I60" s="116">
        <f>SUM(I61:I64)</f>
        <v>45817.15</v>
      </c>
      <c r="J60" s="204">
        <f t="shared" si="8"/>
        <v>122.61721886206713</v>
      </c>
      <c r="K60" s="204">
        <f t="shared" si="9"/>
        <v>95.669645653671893</v>
      </c>
    </row>
    <row r="61" spans="1:11" x14ac:dyDescent="0.25">
      <c r="A61" s="94"/>
      <c r="B61" s="94"/>
      <c r="C61" s="94"/>
      <c r="D61" s="94">
        <v>3211</v>
      </c>
      <c r="E61" s="162" t="s">
        <v>147</v>
      </c>
      <c r="F61" s="262">
        <v>3728</v>
      </c>
      <c r="G61" s="262"/>
      <c r="H61" s="262"/>
      <c r="I61" s="262">
        <v>1331.05</v>
      </c>
      <c r="J61" s="209">
        <f t="shared" si="8"/>
        <v>35.704130901287549</v>
      </c>
      <c r="K61" s="209" t="e">
        <f t="shared" si="9"/>
        <v>#DIV/0!</v>
      </c>
    </row>
    <row r="62" spans="1:11" ht="26.25" x14ac:dyDescent="0.25">
      <c r="A62" s="94"/>
      <c r="B62" s="94"/>
      <c r="C62" s="94"/>
      <c r="D62" s="94">
        <v>3212</v>
      </c>
      <c r="E62" s="162" t="s">
        <v>219</v>
      </c>
      <c r="F62" s="262">
        <v>26754</v>
      </c>
      <c r="G62" s="262"/>
      <c r="H62" s="262"/>
      <c r="I62" s="262">
        <v>27794.400000000001</v>
      </c>
      <c r="J62" s="209">
        <f t="shared" si="8"/>
        <v>103.88876429692758</v>
      </c>
      <c r="K62" s="209" t="e">
        <f t="shared" si="9"/>
        <v>#DIV/0!</v>
      </c>
    </row>
    <row r="63" spans="1:11" x14ac:dyDescent="0.25">
      <c r="A63" s="94"/>
      <c r="B63" s="94"/>
      <c r="C63" s="94"/>
      <c r="D63" s="94">
        <v>3213</v>
      </c>
      <c r="E63" s="162" t="s">
        <v>148</v>
      </c>
      <c r="F63" s="262">
        <v>6882</v>
      </c>
      <c r="G63" s="262"/>
      <c r="H63" s="262"/>
      <c r="I63" s="262">
        <v>16219.8</v>
      </c>
      <c r="J63" s="209">
        <f t="shared" si="8"/>
        <v>235.68439407149083</v>
      </c>
      <c r="K63" s="209" t="e">
        <f t="shared" si="9"/>
        <v>#DIV/0!</v>
      </c>
    </row>
    <row r="64" spans="1:11" x14ac:dyDescent="0.25">
      <c r="A64" s="94"/>
      <c r="B64" s="94"/>
      <c r="C64" s="94"/>
      <c r="D64" s="94">
        <v>3214</v>
      </c>
      <c r="E64" s="162" t="s">
        <v>149</v>
      </c>
      <c r="F64" s="114">
        <v>2.99</v>
      </c>
      <c r="G64" s="268"/>
      <c r="H64" s="268"/>
      <c r="I64" s="114">
        <v>471.9</v>
      </c>
      <c r="J64" s="209">
        <f t="shared" si="8"/>
        <v>15782.608695652172</v>
      </c>
      <c r="K64" s="209" t="e">
        <f t="shared" si="9"/>
        <v>#DIV/0!</v>
      </c>
    </row>
    <row r="65" spans="1:11" x14ac:dyDescent="0.25">
      <c r="A65" s="113"/>
      <c r="B65" s="113"/>
      <c r="C65" s="252">
        <v>322</v>
      </c>
      <c r="D65" s="113"/>
      <c r="E65" s="161" t="s">
        <v>150</v>
      </c>
      <c r="F65" s="116">
        <f>SUM(F66:F71)</f>
        <v>40756.090000000004</v>
      </c>
      <c r="G65" s="251">
        <v>45083</v>
      </c>
      <c r="H65" s="251">
        <v>45083</v>
      </c>
      <c r="I65" s="116">
        <f>SUM(I66:I71)</f>
        <v>46718.75</v>
      </c>
      <c r="J65" s="204">
        <f t="shared" si="8"/>
        <v>114.63010804029533</v>
      </c>
      <c r="K65" s="204">
        <f t="shared" si="9"/>
        <v>103.62830778785795</v>
      </c>
    </row>
    <row r="66" spans="1:11" x14ac:dyDescent="0.25">
      <c r="A66" s="94"/>
      <c r="B66" s="94"/>
      <c r="C66" s="94"/>
      <c r="D66" s="94">
        <v>3221</v>
      </c>
      <c r="E66" s="162" t="s">
        <v>151</v>
      </c>
      <c r="F66" s="262">
        <v>4899</v>
      </c>
      <c r="G66" s="262"/>
      <c r="H66" s="262"/>
      <c r="I66" s="262">
        <v>4893.1000000000004</v>
      </c>
      <c r="J66" s="209">
        <f t="shared" si="8"/>
        <v>99.879567258624206</v>
      </c>
      <c r="K66" s="209" t="e">
        <f t="shared" si="9"/>
        <v>#DIV/0!</v>
      </c>
    </row>
    <row r="67" spans="1:11" x14ac:dyDescent="0.25">
      <c r="A67" s="94"/>
      <c r="B67" s="94"/>
      <c r="C67" s="94"/>
      <c r="D67" s="94">
        <v>3222</v>
      </c>
      <c r="E67" s="162" t="s">
        <v>152</v>
      </c>
      <c r="F67" s="114">
        <v>22756.240000000002</v>
      </c>
      <c r="G67" s="114"/>
      <c r="H67" s="114"/>
      <c r="I67" s="114">
        <v>26050.44</v>
      </c>
      <c r="J67" s="209">
        <f t="shared" si="8"/>
        <v>114.47602943192723</v>
      </c>
      <c r="K67" s="209" t="e">
        <f t="shared" si="9"/>
        <v>#DIV/0!</v>
      </c>
    </row>
    <row r="68" spans="1:11" x14ac:dyDescent="0.25">
      <c r="A68" s="94"/>
      <c r="B68" s="94"/>
      <c r="C68" s="94"/>
      <c r="D68" s="94">
        <v>3223</v>
      </c>
      <c r="E68" s="162" t="s">
        <v>153</v>
      </c>
      <c r="F68" s="262">
        <v>6625</v>
      </c>
      <c r="G68" s="262"/>
      <c r="H68" s="262"/>
      <c r="I68" s="262">
        <v>7924.86</v>
      </c>
      <c r="J68" s="209">
        <f t="shared" si="8"/>
        <v>119.62052830188679</v>
      </c>
      <c r="K68" s="209" t="e">
        <f t="shared" si="9"/>
        <v>#DIV/0!</v>
      </c>
    </row>
    <row r="69" spans="1:11" ht="26.25" x14ac:dyDescent="0.25">
      <c r="A69" s="94"/>
      <c r="B69" s="94"/>
      <c r="C69" s="94"/>
      <c r="D69" s="94">
        <v>3224</v>
      </c>
      <c r="E69" s="162" t="s">
        <v>154</v>
      </c>
      <c r="F69" s="262">
        <v>181.52</v>
      </c>
      <c r="G69" s="262"/>
      <c r="H69" s="262"/>
      <c r="I69" s="262">
        <v>3102.62</v>
      </c>
      <c r="J69" s="209">
        <f t="shared" si="8"/>
        <v>1709.2441604230937</v>
      </c>
      <c r="K69" s="209" t="e">
        <f t="shared" si="9"/>
        <v>#DIV/0!</v>
      </c>
    </row>
    <row r="70" spans="1:11" x14ac:dyDescent="0.25">
      <c r="A70" s="94"/>
      <c r="B70" s="94"/>
      <c r="C70" s="94"/>
      <c r="D70" s="94">
        <v>3225</v>
      </c>
      <c r="E70" s="162" t="s">
        <v>155</v>
      </c>
      <c r="F70" s="114">
        <v>6294.33</v>
      </c>
      <c r="G70" s="114"/>
      <c r="H70" s="114"/>
      <c r="I70" s="262">
        <v>4747.7299999999996</v>
      </c>
      <c r="J70" s="209">
        <f t="shared" si="8"/>
        <v>75.428679462309717</v>
      </c>
      <c r="K70" s="209" t="e">
        <f t="shared" si="9"/>
        <v>#DIV/0!</v>
      </c>
    </row>
    <row r="71" spans="1:11" ht="26.25" x14ac:dyDescent="0.25">
      <c r="A71" s="94"/>
      <c r="B71" s="94"/>
      <c r="C71" s="94"/>
      <c r="D71" s="94">
        <v>3227</v>
      </c>
      <c r="E71" s="162" t="s">
        <v>156</v>
      </c>
      <c r="F71" s="114"/>
      <c r="G71" s="114"/>
      <c r="H71" s="114"/>
      <c r="I71" s="114"/>
      <c r="J71" s="209" t="e">
        <f t="shared" si="8"/>
        <v>#DIV/0!</v>
      </c>
      <c r="K71" s="209" t="e">
        <f t="shared" si="9"/>
        <v>#DIV/0!</v>
      </c>
    </row>
    <row r="72" spans="1:11" x14ac:dyDescent="0.25">
      <c r="A72" s="113"/>
      <c r="B72" s="113"/>
      <c r="C72" s="252">
        <v>323</v>
      </c>
      <c r="D72" s="113"/>
      <c r="E72" s="161" t="s">
        <v>157</v>
      </c>
      <c r="F72" s="116">
        <f>SUM(F73:F81)</f>
        <v>44113.25</v>
      </c>
      <c r="G72" s="251">
        <v>89983</v>
      </c>
      <c r="H72" s="251">
        <v>89983</v>
      </c>
      <c r="I72" s="116">
        <f>SUM(I73:I81)</f>
        <v>75391.009999999995</v>
      </c>
      <c r="J72" s="204">
        <f t="shared" si="8"/>
        <v>170.90332269782886</v>
      </c>
      <c r="K72" s="204">
        <f t="shared" si="9"/>
        <v>83.783614682773404</v>
      </c>
    </row>
    <row r="73" spans="1:11" x14ac:dyDescent="0.25">
      <c r="A73" s="94"/>
      <c r="B73" s="94"/>
      <c r="C73" s="94"/>
      <c r="D73" s="94">
        <v>3231</v>
      </c>
      <c r="E73" s="162" t="s">
        <v>158</v>
      </c>
      <c r="F73" s="262">
        <v>37633</v>
      </c>
      <c r="G73" s="262"/>
      <c r="H73" s="262"/>
      <c r="I73" s="262">
        <v>36548.160000000003</v>
      </c>
      <c r="J73" s="209">
        <f t="shared" si="8"/>
        <v>97.117317248159878</v>
      </c>
      <c r="K73" s="209" t="e">
        <f t="shared" si="9"/>
        <v>#DIV/0!</v>
      </c>
    </row>
    <row r="74" spans="1:11" ht="26.25" x14ac:dyDescent="0.25">
      <c r="A74" s="94"/>
      <c r="B74" s="94"/>
      <c r="C74" s="94"/>
      <c r="D74" s="94">
        <v>3232</v>
      </c>
      <c r="E74" s="162" t="s">
        <v>159</v>
      </c>
      <c r="F74" s="262">
        <v>2091</v>
      </c>
      <c r="G74" s="262"/>
      <c r="H74" s="262"/>
      <c r="I74" s="262">
        <v>25223.45</v>
      </c>
      <c r="J74" s="209">
        <f t="shared" si="8"/>
        <v>1206.2864658058345</v>
      </c>
      <c r="K74" s="209" t="e">
        <f t="shared" si="9"/>
        <v>#DIV/0!</v>
      </c>
    </row>
    <row r="75" spans="1:11" x14ac:dyDescent="0.25">
      <c r="A75" s="94"/>
      <c r="B75" s="94"/>
      <c r="C75" s="94"/>
      <c r="D75" s="94">
        <v>3233</v>
      </c>
      <c r="E75" s="162" t="s">
        <v>160</v>
      </c>
      <c r="F75" s="114">
        <v>0</v>
      </c>
      <c r="G75" s="114"/>
      <c r="H75" s="114"/>
      <c r="I75" s="114"/>
      <c r="J75" s="209" t="e">
        <f t="shared" si="8"/>
        <v>#DIV/0!</v>
      </c>
      <c r="K75" s="209" t="e">
        <f t="shared" si="9"/>
        <v>#DIV/0!</v>
      </c>
    </row>
    <row r="76" spans="1:11" x14ac:dyDescent="0.25">
      <c r="A76" s="94"/>
      <c r="B76" s="94"/>
      <c r="C76" s="94"/>
      <c r="D76" s="94">
        <v>3234</v>
      </c>
      <c r="E76" s="162" t="s">
        <v>161</v>
      </c>
      <c r="F76" s="262">
        <v>1548</v>
      </c>
      <c r="G76" s="262"/>
      <c r="H76" s="262"/>
      <c r="I76" s="262">
        <v>1530.82</v>
      </c>
      <c r="J76" s="209">
        <f t="shared" si="8"/>
        <v>98.890180878552968</v>
      </c>
      <c r="K76" s="209" t="e">
        <f t="shared" si="9"/>
        <v>#DIV/0!</v>
      </c>
    </row>
    <row r="77" spans="1:11" x14ac:dyDescent="0.25">
      <c r="A77" s="94"/>
      <c r="B77" s="94"/>
      <c r="C77" s="94"/>
      <c r="D77" s="94">
        <v>3235</v>
      </c>
      <c r="E77" s="162" t="s">
        <v>162</v>
      </c>
      <c r="F77" s="114">
        <v>54</v>
      </c>
      <c r="G77" s="114"/>
      <c r="H77" s="114"/>
      <c r="I77" s="114"/>
      <c r="J77" s="209">
        <f t="shared" si="8"/>
        <v>0</v>
      </c>
      <c r="K77" s="209" t="e">
        <f t="shared" si="9"/>
        <v>#DIV/0!</v>
      </c>
    </row>
    <row r="78" spans="1:11" x14ac:dyDescent="0.25">
      <c r="A78" s="94"/>
      <c r="B78" s="94"/>
      <c r="C78" s="94"/>
      <c r="D78" s="94">
        <v>3236</v>
      </c>
      <c r="E78" s="162" t="s">
        <v>163</v>
      </c>
      <c r="F78" s="262">
        <v>0</v>
      </c>
      <c r="G78" s="262"/>
      <c r="H78" s="262"/>
      <c r="I78" s="262"/>
      <c r="J78" s="209" t="e">
        <f t="shared" si="8"/>
        <v>#DIV/0!</v>
      </c>
      <c r="K78" s="209" t="e">
        <f t="shared" si="9"/>
        <v>#DIV/0!</v>
      </c>
    </row>
    <row r="79" spans="1:11" x14ac:dyDescent="0.25">
      <c r="A79" s="94"/>
      <c r="B79" s="94"/>
      <c r="C79" s="94"/>
      <c r="D79" s="94">
        <v>3237</v>
      </c>
      <c r="E79" s="162" t="s">
        <v>164</v>
      </c>
      <c r="F79" s="262">
        <v>125</v>
      </c>
      <c r="G79" s="114"/>
      <c r="H79" s="114"/>
      <c r="I79" s="262">
        <v>151.49</v>
      </c>
      <c r="J79" s="209">
        <f t="shared" si="8"/>
        <v>121.19200000000001</v>
      </c>
      <c r="K79" s="209" t="e">
        <f t="shared" si="9"/>
        <v>#DIV/0!</v>
      </c>
    </row>
    <row r="80" spans="1:11" x14ac:dyDescent="0.25">
      <c r="A80" s="94"/>
      <c r="B80" s="94"/>
      <c r="C80" s="94"/>
      <c r="D80" s="94">
        <v>3238</v>
      </c>
      <c r="E80" s="162" t="s">
        <v>165</v>
      </c>
      <c r="F80" s="262">
        <v>1331</v>
      </c>
      <c r="G80" s="262"/>
      <c r="H80" s="262"/>
      <c r="I80" s="262">
        <v>1435.03</v>
      </c>
      <c r="J80" s="209">
        <f t="shared" si="8"/>
        <v>107.81592787377912</v>
      </c>
      <c r="K80" s="209" t="e">
        <f t="shared" si="9"/>
        <v>#DIV/0!</v>
      </c>
    </row>
    <row r="81" spans="1:11" x14ac:dyDescent="0.25">
      <c r="A81" s="94"/>
      <c r="B81" s="94"/>
      <c r="C81" s="94"/>
      <c r="D81" s="94">
        <v>3239</v>
      </c>
      <c r="E81" s="162" t="s">
        <v>166</v>
      </c>
      <c r="F81" s="114">
        <v>1331.25</v>
      </c>
      <c r="G81" s="114"/>
      <c r="H81" s="114"/>
      <c r="I81" s="262">
        <v>10502.06</v>
      </c>
      <c r="J81" s="209">
        <f t="shared" si="8"/>
        <v>788.88713615023471</v>
      </c>
      <c r="K81" s="209" t="e">
        <f t="shared" si="9"/>
        <v>#DIV/0!</v>
      </c>
    </row>
    <row r="82" spans="1:11" ht="26.25" x14ac:dyDescent="0.25">
      <c r="A82" s="113"/>
      <c r="B82" s="113"/>
      <c r="C82" s="113">
        <v>324</v>
      </c>
      <c r="D82" s="113"/>
      <c r="E82" s="161" t="s">
        <v>212</v>
      </c>
      <c r="F82" s="113">
        <f t="shared" ref="F82:I82" si="12">SUM(F83)</f>
        <v>0</v>
      </c>
      <c r="G82" s="113">
        <f t="shared" si="12"/>
        <v>0</v>
      </c>
      <c r="H82" s="113">
        <f t="shared" si="12"/>
        <v>0</v>
      </c>
      <c r="I82" s="113">
        <f t="shared" si="12"/>
        <v>0</v>
      </c>
      <c r="J82" s="204" t="e">
        <f t="shared" si="8"/>
        <v>#DIV/0!</v>
      </c>
      <c r="K82" s="204" t="e">
        <f t="shared" si="9"/>
        <v>#DIV/0!</v>
      </c>
    </row>
    <row r="83" spans="1:11" ht="26.25" x14ac:dyDescent="0.25">
      <c r="A83" s="114"/>
      <c r="B83" s="114"/>
      <c r="C83" s="114"/>
      <c r="D83" s="114">
        <v>3241</v>
      </c>
      <c r="E83" s="185" t="s">
        <v>212</v>
      </c>
      <c r="F83" s="114">
        <v>0</v>
      </c>
      <c r="G83" s="114"/>
      <c r="H83" s="114"/>
      <c r="I83" s="114"/>
      <c r="J83" s="209" t="e">
        <f t="shared" si="8"/>
        <v>#DIV/0!</v>
      </c>
      <c r="K83" s="209" t="e">
        <f t="shared" si="9"/>
        <v>#DIV/0!</v>
      </c>
    </row>
    <row r="84" spans="1:11" ht="26.25" x14ac:dyDescent="0.25">
      <c r="A84" s="113"/>
      <c r="B84" s="113"/>
      <c r="C84" s="252">
        <v>329</v>
      </c>
      <c r="D84" s="113"/>
      <c r="E84" s="161" t="s">
        <v>167</v>
      </c>
      <c r="F84" s="116">
        <f>F88+F89</f>
        <v>2179.09</v>
      </c>
      <c r="G84" s="251">
        <v>3009</v>
      </c>
      <c r="H84" s="251">
        <v>3009</v>
      </c>
      <c r="I84" s="116">
        <f>SUM(I85:I91)</f>
        <v>3003.43</v>
      </c>
      <c r="J84" s="204">
        <f t="shared" si="8"/>
        <v>137.8295527031926</v>
      </c>
      <c r="K84" s="204">
        <f t="shared" si="9"/>
        <v>99.814888667331331</v>
      </c>
    </row>
    <row r="85" spans="1:11" ht="26.25" x14ac:dyDescent="0.25">
      <c r="A85" s="94"/>
      <c r="B85" s="94"/>
      <c r="C85" s="94"/>
      <c r="D85" s="94">
        <v>3291</v>
      </c>
      <c r="E85" s="162" t="s">
        <v>168</v>
      </c>
      <c r="F85" s="262">
        <v>0</v>
      </c>
      <c r="G85" s="114"/>
      <c r="H85" s="114"/>
      <c r="I85" s="262"/>
      <c r="J85" s="209" t="e">
        <f t="shared" si="8"/>
        <v>#DIV/0!</v>
      </c>
      <c r="K85" s="209" t="e">
        <f t="shared" si="9"/>
        <v>#DIV/0!</v>
      </c>
    </row>
    <row r="86" spans="1:11" x14ac:dyDescent="0.25">
      <c r="A86" s="94"/>
      <c r="B86" s="94"/>
      <c r="C86" s="94"/>
      <c r="D86" s="94">
        <v>3292</v>
      </c>
      <c r="E86" s="162" t="s">
        <v>169</v>
      </c>
      <c r="F86" s="114">
        <v>0</v>
      </c>
      <c r="G86" s="114"/>
      <c r="H86" s="114"/>
      <c r="I86" s="114"/>
      <c r="J86" s="209" t="e">
        <f t="shared" si="8"/>
        <v>#DIV/0!</v>
      </c>
      <c r="K86" s="209" t="e">
        <f t="shared" si="9"/>
        <v>#DIV/0!</v>
      </c>
    </row>
    <row r="87" spans="1:11" x14ac:dyDescent="0.25">
      <c r="A87" s="94"/>
      <c r="B87" s="94"/>
      <c r="C87" s="94"/>
      <c r="D87" s="94">
        <v>3293</v>
      </c>
      <c r="E87" s="162" t="s">
        <v>170</v>
      </c>
      <c r="F87" s="114">
        <v>0</v>
      </c>
      <c r="G87" s="114"/>
      <c r="H87" s="114"/>
      <c r="I87" s="114"/>
      <c r="J87" s="209" t="e">
        <f t="shared" si="8"/>
        <v>#DIV/0!</v>
      </c>
      <c r="K87" s="209" t="e">
        <f t="shared" si="9"/>
        <v>#DIV/0!</v>
      </c>
    </row>
    <row r="88" spans="1:11" x14ac:dyDescent="0.25">
      <c r="A88" s="94"/>
      <c r="B88" s="94"/>
      <c r="C88" s="94"/>
      <c r="D88" s="94">
        <v>3294</v>
      </c>
      <c r="E88" s="162" t="s">
        <v>171</v>
      </c>
      <c r="F88" s="114">
        <v>163.09</v>
      </c>
      <c r="G88" s="114"/>
      <c r="H88" s="114"/>
      <c r="I88" s="114">
        <v>220</v>
      </c>
      <c r="J88" s="209">
        <f t="shared" si="8"/>
        <v>134.89484333803421</v>
      </c>
      <c r="K88" s="209" t="e">
        <f t="shared" si="9"/>
        <v>#DIV/0!</v>
      </c>
    </row>
    <row r="89" spans="1:11" x14ac:dyDescent="0.25">
      <c r="A89" s="94"/>
      <c r="B89" s="94"/>
      <c r="C89" s="94"/>
      <c r="D89" s="94">
        <v>3295</v>
      </c>
      <c r="E89" s="162" t="s">
        <v>172</v>
      </c>
      <c r="F89" s="114">
        <v>2016</v>
      </c>
      <c r="G89" s="114"/>
      <c r="H89" s="114"/>
      <c r="I89" s="262">
        <v>2783.43</v>
      </c>
      <c r="J89" s="209">
        <f t="shared" si="8"/>
        <v>138.06696428571428</v>
      </c>
      <c r="K89" s="209" t="e">
        <f t="shared" si="9"/>
        <v>#DIV/0!</v>
      </c>
    </row>
    <row r="90" spans="1:11" x14ac:dyDescent="0.25">
      <c r="A90" s="94"/>
      <c r="B90" s="94"/>
      <c r="C90" s="94"/>
      <c r="D90" s="94">
        <v>3296</v>
      </c>
      <c r="E90" s="162" t="s">
        <v>173</v>
      </c>
      <c r="F90" s="114">
        <v>0</v>
      </c>
      <c r="G90" s="114"/>
      <c r="H90" s="114"/>
      <c r="I90" s="114"/>
      <c r="J90" s="209" t="e">
        <f t="shared" si="8"/>
        <v>#DIV/0!</v>
      </c>
      <c r="K90" s="209" t="e">
        <f t="shared" si="9"/>
        <v>#DIV/0!</v>
      </c>
    </row>
    <row r="91" spans="1:11" ht="26.25" x14ac:dyDescent="0.25">
      <c r="A91" s="94"/>
      <c r="B91" s="94"/>
      <c r="C91" s="94"/>
      <c r="D91" s="94">
        <v>3299</v>
      </c>
      <c r="E91" s="162" t="s">
        <v>167</v>
      </c>
      <c r="F91" s="262">
        <v>0</v>
      </c>
      <c r="G91" s="114"/>
      <c r="H91" s="114"/>
      <c r="I91" s="262"/>
      <c r="J91" s="209" t="e">
        <f t="shared" si="8"/>
        <v>#DIV/0!</v>
      </c>
      <c r="K91" s="209" t="e">
        <f t="shared" si="9"/>
        <v>#DIV/0!</v>
      </c>
    </row>
    <row r="92" spans="1:11" x14ac:dyDescent="0.25">
      <c r="A92" s="112"/>
      <c r="B92" s="112">
        <v>34</v>
      </c>
      <c r="C92" s="112"/>
      <c r="D92" s="112"/>
      <c r="E92" s="160" t="s">
        <v>49</v>
      </c>
      <c r="F92" s="115">
        <f>SUM(F93)</f>
        <v>608</v>
      </c>
      <c r="G92" s="115">
        <f t="shared" ref="G92:H92" si="13">SUM(G93)</f>
        <v>700</v>
      </c>
      <c r="H92" s="115">
        <f t="shared" si="13"/>
        <v>700</v>
      </c>
      <c r="I92" s="115">
        <f>SUM(I93)</f>
        <v>746.22</v>
      </c>
      <c r="J92" s="237">
        <f t="shared" si="8"/>
        <v>122.73355263157895</v>
      </c>
      <c r="K92" s="237">
        <f t="shared" si="9"/>
        <v>106.60285714285716</v>
      </c>
    </row>
    <row r="93" spans="1:11" x14ac:dyDescent="0.25">
      <c r="A93" s="113"/>
      <c r="B93" s="113"/>
      <c r="C93" s="252">
        <v>343</v>
      </c>
      <c r="D93" s="113"/>
      <c r="E93" s="161" t="s">
        <v>191</v>
      </c>
      <c r="F93" s="116">
        <v>608</v>
      </c>
      <c r="G93" s="251">
        <v>700</v>
      </c>
      <c r="H93" s="251">
        <v>700</v>
      </c>
      <c r="I93" s="116">
        <f>SUM(I94:I97)</f>
        <v>746.22</v>
      </c>
      <c r="J93" s="204">
        <f t="shared" si="8"/>
        <v>122.73355263157895</v>
      </c>
      <c r="K93" s="204">
        <f t="shared" si="9"/>
        <v>106.60285714285716</v>
      </c>
    </row>
    <row r="94" spans="1:11" ht="26.25" x14ac:dyDescent="0.25">
      <c r="A94" s="94"/>
      <c r="B94" s="94"/>
      <c r="C94" s="94"/>
      <c r="D94" s="94">
        <v>3431</v>
      </c>
      <c r="E94" s="162" t="s">
        <v>174</v>
      </c>
      <c r="F94" s="288">
        <v>607.57000000000005</v>
      </c>
      <c r="G94" s="114"/>
      <c r="H94" s="114"/>
      <c r="I94" s="288">
        <v>746.22</v>
      </c>
      <c r="J94" s="209">
        <f t="shared" si="8"/>
        <v>122.82041575456326</v>
      </c>
      <c r="K94" s="209" t="e">
        <f t="shared" si="9"/>
        <v>#DIV/0!</v>
      </c>
    </row>
    <row r="95" spans="1:11" ht="26.25" x14ac:dyDescent="0.25">
      <c r="A95" s="94"/>
      <c r="B95" s="94"/>
      <c r="C95" s="94"/>
      <c r="D95" s="94">
        <v>3432</v>
      </c>
      <c r="E95" s="162" t="s">
        <v>175</v>
      </c>
      <c r="F95" s="114"/>
      <c r="G95" s="114"/>
      <c r="H95" s="114"/>
      <c r="I95" s="114"/>
      <c r="J95" s="209" t="e">
        <f t="shared" si="8"/>
        <v>#DIV/0!</v>
      </c>
      <c r="K95" s="209" t="e">
        <f t="shared" si="9"/>
        <v>#DIV/0!</v>
      </c>
    </row>
    <row r="96" spans="1:11" x14ac:dyDescent="0.25">
      <c r="A96" s="94"/>
      <c r="B96" s="94"/>
      <c r="C96" s="94"/>
      <c r="D96" s="94">
        <v>3433</v>
      </c>
      <c r="E96" s="162" t="s">
        <v>176</v>
      </c>
      <c r="F96" s="114"/>
      <c r="G96" s="114"/>
      <c r="H96" s="114"/>
      <c r="I96" s="114"/>
      <c r="J96" s="209" t="e">
        <f t="shared" si="8"/>
        <v>#DIV/0!</v>
      </c>
      <c r="K96" s="209" t="e">
        <f t="shared" si="9"/>
        <v>#DIV/0!</v>
      </c>
    </row>
    <row r="97" spans="1:11" ht="26.25" x14ac:dyDescent="0.25">
      <c r="A97" s="94"/>
      <c r="B97" s="94"/>
      <c r="C97" s="94"/>
      <c r="D97" s="94">
        <v>3434</v>
      </c>
      <c r="E97" s="162" t="s">
        <v>177</v>
      </c>
      <c r="F97" s="114"/>
      <c r="G97" s="114"/>
      <c r="H97" s="114"/>
      <c r="I97" s="114"/>
      <c r="J97" s="209" t="e">
        <f t="shared" si="8"/>
        <v>#DIV/0!</v>
      </c>
      <c r="K97" s="209" t="e">
        <f t="shared" si="9"/>
        <v>#DIV/0!</v>
      </c>
    </row>
    <row r="98" spans="1:11" ht="39" x14ac:dyDescent="0.25">
      <c r="A98" s="112"/>
      <c r="B98" s="112">
        <v>37</v>
      </c>
      <c r="C98" s="112"/>
      <c r="D98" s="112"/>
      <c r="E98" s="160" t="s">
        <v>47</v>
      </c>
      <c r="F98" s="112">
        <f>SUM(F99)</f>
        <v>9269.26</v>
      </c>
      <c r="G98" s="112">
        <f t="shared" ref="G98:H98" si="14">SUM(G99)</f>
        <v>9479</v>
      </c>
      <c r="H98" s="112">
        <f t="shared" si="14"/>
        <v>9479</v>
      </c>
      <c r="I98" s="112">
        <f>SUM(I99)</f>
        <v>9478.26</v>
      </c>
      <c r="J98" s="237">
        <f t="shared" si="8"/>
        <v>102.25476467377115</v>
      </c>
      <c r="K98" s="237">
        <f t="shared" si="9"/>
        <v>99.992193269332205</v>
      </c>
    </row>
    <row r="99" spans="1:11" ht="26.25" x14ac:dyDescent="0.25">
      <c r="A99" s="113"/>
      <c r="B99" s="113"/>
      <c r="C99" s="252">
        <v>372</v>
      </c>
      <c r="D99" s="113"/>
      <c r="E99" s="161" t="s">
        <v>193</v>
      </c>
      <c r="F99" s="113">
        <f>SUM(F100:F101)</f>
        <v>9269.26</v>
      </c>
      <c r="G99" s="252">
        <v>9479</v>
      </c>
      <c r="H99" s="252">
        <v>9479</v>
      </c>
      <c r="I99" s="113">
        <f>SUM(I100:I101)</f>
        <v>9478.26</v>
      </c>
      <c r="J99" s="204">
        <f t="shared" si="8"/>
        <v>102.25476467377115</v>
      </c>
      <c r="K99" s="204">
        <f t="shared" si="9"/>
        <v>99.992193269332205</v>
      </c>
    </row>
    <row r="100" spans="1:11" ht="26.25" x14ac:dyDescent="0.25">
      <c r="A100" s="114"/>
      <c r="B100" s="114"/>
      <c r="C100" s="114"/>
      <c r="D100" s="114">
        <v>3721</v>
      </c>
      <c r="E100" s="185" t="s">
        <v>238</v>
      </c>
      <c r="F100" s="114"/>
      <c r="G100" s="114"/>
      <c r="H100" s="114"/>
      <c r="I100" s="114"/>
      <c r="J100" s="209"/>
      <c r="K100" s="209" t="e">
        <f t="shared" si="9"/>
        <v>#DIV/0!</v>
      </c>
    </row>
    <row r="101" spans="1:11" ht="26.25" x14ac:dyDescent="0.25">
      <c r="A101" s="94"/>
      <c r="B101" s="94"/>
      <c r="C101" s="94"/>
      <c r="D101" s="94">
        <v>3722</v>
      </c>
      <c r="E101" s="185" t="s">
        <v>192</v>
      </c>
      <c r="F101" s="114">
        <v>9269.26</v>
      </c>
      <c r="G101" s="114"/>
      <c r="H101" s="114"/>
      <c r="I101" s="114">
        <v>9478.26</v>
      </c>
      <c r="J101" s="209">
        <f t="shared" si="8"/>
        <v>102.25476467377115</v>
      </c>
      <c r="K101" s="209" t="e">
        <f t="shared" si="9"/>
        <v>#DIV/0!</v>
      </c>
    </row>
    <row r="102" spans="1:11" x14ac:dyDescent="0.25">
      <c r="A102" s="112"/>
      <c r="B102" s="112">
        <v>38</v>
      </c>
      <c r="C102" s="112"/>
      <c r="D102" s="112"/>
      <c r="E102" s="160" t="s">
        <v>50</v>
      </c>
      <c r="F102" s="112">
        <f>SUM(F103)</f>
        <v>0</v>
      </c>
      <c r="G102" s="112">
        <f>SUM(G103)</f>
        <v>180</v>
      </c>
      <c r="H102" s="112">
        <f>SUM(H103)</f>
        <v>180</v>
      </c>
      <c r="I102" s="112">
        <f>SUM(I103)</f>
        <v>180</v>
      </c>
      <c r="J102" s="237" t="e">
        <f t="shared" si="8"/>
        <v>#DIV/0!</v>
      </c>
      <c r="K102" s="237">
        <f t="shared" si="9"/>
        <v>100</v>
      </c>
    </row>
    <row r="103" spans="1:11" x14ac:dyDescent="0.25">
      <c r="A103" s="113"/>
      <c r="B103" s="113"/>
      <c r="C103" s="252">
        <v>381</v>
      </c>
      <c r="D103" s="113"/>
      <c r="E103" s="161" t="s">
        <v>133</v>
      </c>
      <c r="F103" s="113">
        <f>SUM(F104:F105)</f>
        <v>0</v>
      </c>
      <c r="G103" s="252">
        <v>180</v>
      </c>
      <c r="H103" s="252">
        <v>180</v>
      </c>
      <c r="I103" s="113">
        <f>SUM(I104:I105)</f>
        <v>180</v>
      </c>
      <c r="J103" s="204" t="e">
        <f t="shared" si="8"/>
        <v>#DIV/0!</v>
      </c>
      <c r="K103" s="204">
        <f t="shared" si="9"/>
        <v>100</v>
      </c>
    </row>
    <row r="104" spans="1:11" x14ac:dyDescent="0.25">
      <c r="A104" s="114"/>
      <c r="B104" s="114"/>
      <c r="C104" s="114"/>
      <c r="D104" s="114">
        <v>3811</v>
      </c>
      <c r="E104" s="185" t="s">
        <v>234</v>
      </c>
      <c r="F104" s="114"/>
      <c r="G104" s="114"/>
      <c r="H104" s="114"/>
      <c r="I104" s="114">
        <v>180</v>
      </c>
      <c r="J104" s="209" t="e">
        <f t="shared" si="8"/>
        <v>#DIV/0!</v>
      </c>
      <c r="K104" s="209" t="e">
        <f t="shared" si="9"/>
        <v>#DIV/0!</v>
      </c>
    </row>
    <row r="105" spans="1:11" x14ac:dyDescent="0.25">
      <c r="A105" s="94"/>
      <c r="B105" s="94"/>
      <c r="C105" s="94"/>
      <c r="D105" s="94">
        <v>3812</v>
      </c>
      <c r="E105" s="162" t="s">
        <v>178</v>
      </c>
      <c r="F105" s="114"/>
      <c r="G105" s="114"/>
      <c r="H105" s="114"/>
      <c r="I105" s="114"/>
      <c r="J105" s="209" t="e">
        <f t="shared" si="8"/>
        <v>#DIV/0!</v>
      </c>
      <c r="K105" s="209" t="e">
        <f t="shared" si="9"/>
        <v>#DIV/0!</v>
      </c>
    </row>
    <row r="106" spans="1:11" ht="26.25" x14ac:dyDescent="0.25">
      <c r="A106" s="326">
        <v>4</v>
      </c>
      <c r="B106" s="326"/>
      <c r="C106" s="326"/>
      <c r="D106" s="326"/>
      <c r="E106" s="327" t="s">
        <v>9</v>
      </c>
      <c r="F106" s="328">
        <f>SUM(F107+F120)</f>
        <v>61906.25</v>
      </c>
      <c r="G106" s="328">
        <f>SUM(G107+G120)</f>
        <v>7412</v>
      </c>
      <c r="H106" s="328">
        <f>SUM(H107+H120)</f>
        <v>7412</v>
      </c>
      <c r="I106" s="328">
        <f>SUM(I107+I120)</f>
        <v>7666.2250000000004</v>
      </c>
      <c r="J106" s="329">
        <f t="shared" si="8"/>
        <v>12.383604240282686</v>
      </c>
      <c r="K106" s="329">
        <f t="shared" si="9"/>
        <v>103.42991095520777</v>
      </c>
    </row>
    <row r="107" spans="1:11" ht="26.25" x14ac:dyDescent="0.25">
      <c r="A107" s="112"/>
      <c r="B107" s="112">
        <v>42</v>
      </c>
      <c r="C107" s="112"/>
      <c r="D107" s="112"/>
      <c r="E107" s="160" t="s">
        <v>23</v>
      </c>
      <c r="F107" s="115">
        <f>SUM(F108+F111+F118)</f>
        <v>61906.25</v>
      </c>
      <c r="G107" s="115">
        <f t="shared" ref="G107" si="15">SUM(G111+G118)</f>
        <v>7412</v>
      </c>
      <c r="H107" s="115">
        <f t="shared" ref="H107" si="16">SUM(H111+H118)</f>
        <v>7412</v>
      </c>
      <c r="I107" s="115">
        <f>SUM(I111+I118)</f>
        <v>7666.2250000000004</v>
      </c>
      <c r="J107" s="237">
        <f t="shared" si="8"/>
        <v>12.383604240282686</v>
      </c>
      <c r="K107" s="237">
        <f t="shared" si="9"/>
        <v>103.42991095520777</v>
      </c>
    </row>
    <row r="108" spans="1:11" x14ac:dyDescent="0.25">
      <c r="A108" s="114"/>
      <c r="B108" s="114"/>
      <c r="C108" s="114">
        <v>421</v>
      </c>
      <c r="D108" s="114"/>
      <c r="E108" s="185" t="s">
        <v>280</v>
      </c>
      <c r="F108" s="262">
        <f>F109+F110</f>
        <v>53602.25</v>
      </c>
      <c r="G108" s="262"/>
      <c r="H108" s="262"/>
      <c r="I108" s="262"/>
      <c r="J108" s="209"/>
      <c r="K108" s="209"/>
    </row>
    <row r="109" spans="1:11" x14ac:dyDescent="0.25">
      <c r="A109" s="114"/>
      <c r="B109" s="114"/>
      <c r="C109" s="114"/>
      <c r="D109" s="114">
        <v>4211</v>
      </c>
      <c r="E109" s="185" t="s">
        <v>137</v>
      </c>
      <c r="F109" s="262"/>
      <c r="G109" s="262"/>
      <c r="H109" s="262"/>
      <c r="I109" s="262"/>
      <c r="J109" s="209"/>
      <c r="K109" s="209"/>
    </row>
    <row r="110" spans="1:11" x14ac:dyDescent="0.25">
      <c r="A110" s="114"/>
      <c r="B110" s="114"/>
      <c r="C110" s="114"/>
      <c r="D110" s="114">
        <v>4212</v>
      </c>
      <c r="E110" s="185" t="s">
        <v>281</v>
      </c>
      <c r="F110" s="262">
        <v>53602.25</v>
      </c>
      <c r="G110" s="262"/>
      <c r="H110" s="262"/>
      <c r="I110" s="262"/>
      <c r="J110" s="209"/>
      <c r="K110" s="209"/>
    </row>
    <row r="111" spans="1:11" x14ac:dyDescent="0.25">
      <c r="A111" s="113"/>
      <c r="B111" s="113"/>
      <c r="C111" s="252">
        <v>422</v>
      </c>
      <c r="D111" s="113"/>
      <c r="E111" s="161" t="s">
        <v>179</v>
      </c>
      <c r="F111" s="262">
        <f t="shared" ref="F111" si="17">SUM(F112:F117)</f>
        <v>0</v>
      </c>
      <c r="G111" s="267">
        <f>SUM(G112:G117)</f>
        <v>0</v>
      </c>
      <c r="H111" s="267">
        <f>SUM(H112:H117)</f>
        <v>0</v>
      </c>
      <c r="I111" s="262">
        <f t="shared" ref="I111" si="18">SUM(I112:I117)</f>
        <v>0</v>
      </c>
      <c r="J111" s="204" t="e">
        <f t="shared" si="8"/>
        <v>#DIV/0!</v>
      </c>
      <c r="K111" s="204" t="e">
        <f t="shared" si="9"/>
        <v>#DIV/0!</v>
      </c>
    </row>
    <row r="112" spans="1:11" x14ac:dyDescent="0.25">
      <c r="A112" s="94"/>
      <c r="B112" s="94"/>
      <c r="C112" s="94"/>
      <c r="D112" s="94">
        <v>4221</v>
      </c>
      <c r="E112" s="162" t="s">
        <v>205</v>
      </c>
      <c r="F112" s="114"/>
      <c r="G112" s="114"/>
      <c r="H112" s="114"/>
      <c r="I112" s="114"/>
      <c r="J112" s="209" t="e">
        <f t="shared" si="8"/>
        <v>#DIV/0!</v>
      </c>
      <c r="K112" s="209" t="e">
        <f t="shared" si="9"/>
        <v>#DIV/0!</v>
      </c>
    </row>
    <row r="113" spans="1:13" x14ac:dyDescent="0.25">
      <c r="A113" s="94"/>
      <c r="B113" s="94"/>
      <c r="C113" s="94"/>
      <c r="D113" s="94">
        <v>4222</v>
      </c>
      <c r="E113" s="162" t="s">
        <v>180</v>
      </c>
      <c r="F113" s="114"/>
      <c r="G113" s="114"/>
      <c r="H113" s="114"/>
      <c r="I113" s="114"/>
      <c r="J113" s="209" t="e">
        <f t="shared" si="8"/>
        <v>#DIV/0!</v>
      </c>
      <c r="K113" s="209" t="e">
        <f t="shared" si="9"/>
        <v>#DIV/0!</v>
      </c>
      <c r="M113" s="95"/>
    </row>
    <row r="114" spans="1:13" x14ac:dyDescent="0.25">
      <c r="A114" s="94"/>
      <c r="B114" s="94"/>
      <c r="C114" s="94"/>
      <c r="D114" s="94">
        <v>4223</v>
      </c>
      <c r="E114" s="162" t="s">
        <v>181</v>
      </c>
      <c r="F114" s="114"/>
      <c r="G114" s="114"/>
      <c r="H114" s="114"/>
      <c r="I114" s="114"/>
      <c r="J114" s="209" t="e">
        <f t="shared" si="8"/>
        <v>#DIV/0!</v>
      </c>
      <c r="K114" s="209" t="e">
        <f t="shared" si="9"/>
        <v>#DIV/0!</v>
      </c>
    </row>
    <row r="115" spans="1:13" x14ac:dyDescent="0.25">
      <c r="A115" s="94"/>
      <c r="B115" s="94"/>
      <c r="C115" s="94"/>
      <c r="D115" s="94">
        <v>4225</v>
      </c>
      <c r="E115" s="162" t="s">
        <v>182</v>
      </c>
      <c r="F115" s="114"/>
      <c r="G115" s="114"/>
      <c r="H115" s="114"/>
      <c r="I115" s="114"/>
      <c r="J115" s="209" t="e">
        <f t="shared" si="8"/>
        <v>#DIV/0!</v>
      </c>
      <c r="K115" s="209" t="e">
        <f t="shared" ref="K115:K123" si="19">I115/G115*100</f>
        <v>#DIV/0!</v>
      </c>
    </row>
    <row r="116" spans="1:13" x14ac:dyDescent="0.25">
      <c r="A116" s="94"/>
      <c r="B116" s="94"/>
      <c r="C116" s="94"/>
      <c r="D116" s="94">
        <v>4226</v>
      </c>
      <c r="E116" s="162" t="s">
        <v>183</v>
      </c>
      <c r="F116" s="114"/>
      <c r="G116" s="114"/>
      <c r="H116" s="114"/>
      <c r="I116" s="114"/>
      <c r="J116" s="209" t="e">
        <f t="shared" si="8"/>
        <v>#DIV/0!</v>
      </c>
      <c r="K116" s="209" t="e">
        <f t="shared" si="19"/>
        <v>#DIV/0!</v>
      </c>
    </row>
    <row r="117" spans="1:13" ht="26.25" x14ac:dyDescent="0.25">
      <c r="A117" s="94"/>
      <c r="B117" s="94"/>
      <c r="C117" s="94"/>
      <c r="D117" s="94">
        <v>4227</v>
      </c>
      <c r="E117" s="162" t="s">
        <v>184</v>
      </c>
      <c r="F117" s="114"/>
      <c r="G117" s="114"/>
      <c r="H117" s="114"/>
      <c r="I117" s="114"/>
      <c r="J117" s="209" t="e">
        <f t="shared" si="8"/>
        <v>#DIV/0!</v>
      </c>
      <c r="K117" s="209" t="e">
        <f t="shared" si="19"/>
        <v>#DIV/0!</v>
      </c>
    </row>
    <row r="118" spans="1:13" ht="26.25" x14ac:dyDescent="0.25">
      <c r="A118" s="113"/>
      <c r="B118" s="113"/>
      <c r="C118" s="252">
        <v>424</v>
      </c>
      <c r="D118" s="113"/>
      <c r="E118" s="161" t="s">
        <v>185</v>
      </c>
      <c r="F118" s="262">
        <f>SUM(F119)</f>
        <v>8304</v>
      </c>
      <c r="G118" s="267">
        <v>7412</v>
      </c>
      <c r="H118" s="267">
        <v>7412</v>
      </c>
      <c r="I118" s="262">
        <f>SUM(I119)</f>
        <v>7666.2250000000004</v>
      </c>
      <c r="J118" s="204">
        <f t="shared" si="8"/>
        <v>92.319665221579967</v>
      </c>
      <c r="K118" s="204">
        <f t="shared" si="19"/>
        <v>103.42991095520777</v>
      </c>
    </row>
    <row r="119" spans="1:13" x14ac:dyDescent="0.25">
      <c r="A119" s="94"/>
      <c r="B119" s="94"/>
      <c r="C119" s="94"/>
      <c r="D119" s="94">
        <v>4241</v>
      </c>
      <c r="E119" s="163" t="s">
        <v>186</v>
      </c>
      <c r="F119" s="262">
        <v>8304</v>
      </c>
      <c r="G119" s="114"/>
      <c r="H119" s="114"/>
      <c r="I119" s="262">
        <v>7666.2250000000004</v>
      </c>
      <c r="J119" s="209">
        <f t="shared" si="8"/>
        <v>92.319665221579967</v>
      </c>
      <c r="K119" s="209" t="e">
        <f t="shared" si="19"/>
        <v>#DIV/0!</v>
      </c>
    </row>
    <row r="120" spans="1:13" ht="26.25" x14ac:dyDescent="0.25">
      <c r="A120" s="112"/>
      <c r="B120" s="112">
        <v>45</v>
      </c>
      <c r="C120" s="112"/>
      <c r="D120" s="112"/>
      <c r="E120" s="160" t="s">
        <v>221</v>
      </c>
      <c r="F120" s="115">
        <f>SUM(F121)</f>
        <v>0</v>
      </c>
      <c r="G120" s="115">
        <f t="shared" ref="G120:H120" si="20">SUM(G121)</f>
        <v>0</v>
      </c>
      <c r="H120" s="115">
        <f t="shared" si="20"/>
        <v>0</v>
      </c>
      <c r="I120" s="115">
        <f>SUM(I121)</f>
        <v>0</v>
      </c>
      <c r="J120" s="237" t="e">
        <f t="shared" si="8"/>
        <v>#DIV/0!</v>
      </c>
      <c r="K120" s="237" t="e">
        <f t="shared" si="19"/>
        <v>#DIV/0!</v>
      </c>
    </row>
    <row r="121" spans="1:13" ht="26.25" x14ac:dyDescent="0.25">
      <c r="A121" s="113"/>
      <c r="B121" s="113"/>
      <c r="C121" s="252">
        <v>451</v>
      </c>
      <c r="D121" s="113"/>
      <c r="E121" s="161" t="s">
        <v>217</v>
      </c>
      <c r="F121" s="262">
        <f>SUM(F122)</f>
        <v>0</v>
      </c>
      <c r="G121" s="267">
        <v>0</v>
      </c>
      <c r="H121" s="267">
        <v>0</v>
      </c>
      <c r="I121" s="262">
        <f>SUM(I122)</f>
        <v>0</v>
      </c>
      <c r="J121" s="209" t="e">
        <f t="shared" ref="J121:J123" si="21">SUM(I121/F121*100)</f>
        <v>#DIV/0!</v>
      </c>
      <c r="K121" s="204" t="e">
        <f t="shared" si="19"/>
        <v>#DIV/0!</v>
      </c>
    </row>
    <row r="122" spans="1:13" ht="26.25" x14ac:dyDescent="0.25">
      <c r="A122" s="94"/>
      <c r="B122" s="94"/>
      <c r="C122" s="94"/>
      <c r="D122" s="94">
        <v>4511</v>
      </c>
      <c r="E122" s="185" t="s">
        <v>217</v>
      </c>
      <c r="F122" s="262"/>
      <c r="G122" s="282"/>
      <c r="H122" s="282"/>
      <c r="I122" s="262"/>
      <c r="J122" s="209" t="e">
        <f t="shared" si="21"/>
        <v>#DIV/0!</v>
      </c>
      <c r="K122" s="209" t="e">
        <f t="shared" si="19"/>
        <v>#DIV/0!</v>
      </c>
    </row>
    <row r="123" spans="1:13" x14ac:dyDescent="0.25">
      <c r="A123" s="261">
        <v>9</v>
      </c>
      <c r="B123" s="94"/>
      <c r="C123" s="94"/>
      <c r="D123" s="94">
        <v>922</v>
      </c>
      <c r="E123" s="163" t="s">
        <v>257</v>
      </c>
      <c r="F123" s="262"/>
      <c r="G123" s="114"/>
      <c r="H123" s="114"/>
      <c r="I123" s="262"/>
      <c r="J123" s="209" t="e">
        <f t="shared" si="21"/>
        <v>#DIV/0!</v>
      </c>
      <c r="K123" s="209" t="e">
        <f t="shared" si="19"/>
        <v>#DIV/0!</v>
      </c>
    </row>
  </sheetData>
  <mergeCells count="3">
    <mergeCell ref="A2:H2"/>
    <mergeCell ref="A4:H4"/>
    <mergeCell ref="A6:H6"/>
  </mergeCells>
  <pageMargins left="0.7" right="0.7" top="0.75" bottom="0.75" header="0.3" footer="0.3"/>
  <pageSetup paperSize="9" scale="7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0"/>
  <sheetViews>
    <sheetView tabSelected="1" zoomScale="98" zoomScaleNormal="98" workbookViewId="0">
      <selection activeCell="I4" sqref="I4"/>
    </sheetView>
  </sheetViews>
  <sheetFormatPr defaultRowHeight="15" x14ac:dyDescent="0.25"/>
  <cols>
    <col min="1" max="5" width="25.28515625" customWidth="1"/>
    <col min="6" max="6" width="15.28515625" customWidth="1"/>
    <col min="7" max="7" width="14.140625" customWidth="1"/>
  </cols>
  <sheetData>
    <row r="1" spans="1:12" ht="18" x14ac:dyDescent="0.25">
      <c r="A1" s="4"/>
      <c r="B1" s="5"/>
      <c r="C1" s="4"/>
      <c r="D1" s="4"/>
      <c r="E1" s="5"/>
      <c r="F1" s="5"/>
      <c r="G1" s="5"/>
    </row>
    <row r="2" spans="1:12" ht="15.75" customHeight="1" x14ac:dyDescent="0.25">
      <c r="A2" s="468" t="s">
        <v>111</v>
      </c>
      <c r="B2" s="468"/>
      <c r="C2" s="468"/>
      <c r="D2" s="468"/>
      <c r="E2" s="468"/>
      <c r="F2" s="468"/>
      <c r="G2" s="51"/>
    </row>
    <row r="3" spans="1:12" ht="18" x14ac:dyDescent="0.25">
      <c r="A3" s="4"/>
      <c r="B3" s="259"/>
      <c r="C3" s="269"/>
      <c r="D3" s="4"/>
      <c r="E3" s="259"/>
      <c r="F3" s="5"/>
      <c r="G3" s="5"/>
    </row>
    <row r="4" spans="1:12" ht="25.5" x14ac:dyDescent="0.25">
      <c r="A4" s="355" t="s">
        <v>32</v>
      </c>
      <c r="B4" s="355" t="s">
        <v>276</v>
      </c>
      <c r="C4" s="355" t="s">
        <v>260</v>
      </c>
      <c r="D4" s="355" t="s">
        <v>261</v>
      </c>
      <c r="E4" s="355" t="s">
        <v>272</v>
      </c>
      <c r="F4" s="355" t="s">
        <v>124</v>
      </c>
      <c r="G4" s="355" t="s">
        <v>243</v>
      </c>
    </row>
    <row r="5" spans="1:12" s="77" customFormat="1" x14ac:dyDescent="0.25">
      <c r="A5" s="69">
        <v>1</v>
      </c>
      <c r="B5" s="69">
        <v>2</v>
      </c>
      <c r="C5" s="69">
        <v>3</v>
      </c>
      <c r="D5" s="69">
        <v>4</v>
      </c>
      <c r="E5" s="69">
        <v>5</v>
      </c>
      <c r="F5" s="69">
        <v>6</v>
      </c>
      <c r="G5" s="69">
        <v>7</v>
      </c>
    </row>
    <row r="6" spans="1:12" x14ac:dyDescent="0.25">
      <c r="A6" s="356" t="s">
        <v>0</v>
      </c>
      <c r="B6" s="357">
        <f>SUM(B7+B9+B11+B14+B19)</f>
        <v>959783</v>
      </c>
      <c r="C6" s="358">
        <f>SUM(C7+C9+C11+C14+C19)</f>
        <v>1075991</v>
      </c>
      <c r="D6" s="358">
        <f>SUM(D7+D9+D11+D14+D19)</f>
        <v>1078437.24</v>
      </c>
      <c r="E6" s="357">
        <f>SUM(E7+E9+E11+E14+E19)</f>
        <v>979692.34999999986</v>
      </c>
      <c r="F6" s="359">
        <f>SUM(E6/B6*100)</f>
        <v>102.07435951668241</v>
      </c>
      <c r="G6" s="359">
        <f>(E6/C6*100)</f>
        <v>91.050236479673146</v>
      </c>
    </row>
    <row r="7" spans="1:12" x14ac:dyDescent="0.25">
      <c r="A7" s="44" t="s">
        <v>34</v>
      </c>
      <c r="B7" s="42">
        <f>SUM(B8)</f>
        <v>0</v>
      </c>
      <c r="C7" s="42">
        <f>SUM(C8)</f>
        <v>45150</v>
      </c>
      <c r="D7" s="42">
        <f>SUM(D8)</f>
        <v>47596.24</v>
      </c>
      <c r="E7" s="42">
        <f>SUM(E8)</f>
        <v>44149.82</v>
      </c>
      <c r="F7" s="75" t="e">
        <f t="shared" ref="F7:F20" si="0">SUM(E7/B7*100)</f>
        <v>#DIV/0!</v>
      </c>
      <c r="G7" s="75">
        <f t="shared" ref="G7:G20" si="1">(E7/C7*100)</f>
        <v>97.784761904761908</v>
      </c>
    </row>
    <row r="8" spans="1:12" x14ac:dyDescent="0.25">
      <c r="A8" s="36" t="s">
        <v>35</v>
      </c>
      <c r="B8" s="9">
        <v>0</v>
      </c>
      <c r="C8" s="9">
        <v>45150</v>
      </c>
      <c r="D8" s="9">
        <v>47596.24</v>
      </c>
      <c r="E8" s="9">
        <v>44149.82</v>
      </c>
      <c r="F8" s="76" t="e">
        <f t="shared" si="0"/>
        <v>#DIV/0!</v>
      </c>
      <c r="G8" s="76">
        <f t="shared" si="1"/>
        <v>97.784761904761908</v>
      </c>
    </row>
    <row r="9" spans="1:12" x14ac:dyDescent="0.25">
      <c r="A9" s="44" t="s">
        <v>36</v>
      </c>
      <c r="B9" s="42">
        <f>SUM(B10)</f>
        <v>455</v>
      </c>
      <c r="C9" s="42">
        <f>SUM(C10)</f>
        <v>3194</v>
      </c>
      <c r="D9" s="42">
        <f>SUM(D10)</f>
        <v>3194</v>
      </c>
      <c r="E9" s="42">
        <f>SUM(E10)</f>
        <v>1663.41</v>
      </c>
      <c r="F9" s="75">
        <f t="shared" si="0"/>
        <v>365.5846153846154</v>
      </c>
      <c r="G9" s="75">
        <f t="shared" si="1"/>
        <v>52.079211020663749</v>
      </c>
    </row>
    <row r="10" spans="1:12" x14ac:dyDescent="0.25">
      <c r="A10" s="21" t="s">
        <v>55</v>
      </c>
      <c r="B10" s="9">
        <v>455</v>
      </c>
      <c r="C10" s="9">
        <v>3194</v>
      </c>
      <c r="D10" s="9">
        <v>3194</v>
      </c>
      <c r="E10" s="9">
        <v>1663.41</v>
      </c>
      <c r="F10" s="76">
        <f t="shared" si="0"/>
        <v>365.5846153846154</v>
      </c>
      <c r="G10" s="76">
        <f t="shared" si="1"/>
        <v>52.079211020663749</v>
      </c>
    </row>
    <row r="11" spans="1:12" ht="25.5" x14ac:dyDescent="0.25">
      <c r="A11" s="41" t="s">
        <v>33</v>
      </c>
      <c r="B11" s="42">
        <f>SUM(B12:B13)</f>
        <v>167907</v>
      </c>
      <c r="C11" s="42">
        <f>SUM(C12:C13)</f>
        <v>80850</v>
      </c>
      <c r="D11" s="42">
        <f>SUM(D12:D13)</f>
        <v>80850</v>
      </c>
      <c r="E11" s="42">
        <f>SUM(E12:E13)</f>
        <v>80781.95</v>
      </c>
      <c r="F11" s="75">
        <f t="shared" si="0"/>
        <v>48.111126992918699</v>
      </c>
      <c r="G11" s="75">
        <f t="shared" si="1"/>
        <v>99.915831787260359</v>
      </c>
    </row>
    <row r="12" spans="1:12" ht="38.25" x14ac:dyDescent="0.25">
      <c r="A12" s="38" t="s">
        <v>104</v>
      </c>
      <c r="B12" s="9">
        <v>0</v>
      </c>
      <c r="C12" s="9">
        <v>0</v>
      </c>
      <c r="D12" s="9">
        <v>0</v>
      </c>
      <c r="E12" s="9">
        <v>0</v>
      </c>
      <c r="F12" s="76" t="e">
        <f t="shared" si="0"/>
        <v>#DIV/0!</v>
      </c>
      <c r="G12" s="76" t="e">
        <f t="shared" si="1"/>
        <v>#DIV/0!</v>
      </c>
    </row>
    <row r="13" spans="1:12" x14ac:dyDescent="0.25">
      <c r="A13" s="38" t="s">
        <v>56</v>
      </c>
      <c r="B13" s="9">
        <v>167907</v>
      </c>
      <c r="C13" s="9">
        <v>80850</v>
      </c>
      <c r="D13" s="9">
        <v>80850</v>
      </c>
      <c r="E13" s="9">
        <v>80781.95</v>
      </c>
      <c r="F13" s="76">
        <f t="shared" si="0"/>
        <v>48.111126992918699</v>
      </c>
      <c r="G13" s="76">
        <f t="shared" si="1"/>
        <v>99.915831787260359</v>
      </c>
    </row>
    <row r="14" spans="1:12" x14ac:dyDescent="0.25">
      <c r="A14" s="48" t="s">
        <v>57</v>
      </c>
      <c r="B14" s="42">
        <f>SUM(B15:B18)</f>
        <v>791421</v>
      </c>
      <c r="C14" s="42">
        <f>SUM(C15:C18)</f>
        <v>946797</v>
      </c>
      <c r="D14" s="42">
        <f>SUM(D15:D18)</f>
        <v>946797</v>
      </c>
      <c r="E14" s="42">
        <f>SUM(E15:E18)</f>
        <v>853097.16999999993</v>
      </c>
      <c r="F14" s="75">
        <f t="shared" si="0"/>
        <v>107.79309242489141</v>
      </c>
      <c r="G14" s="75">
        <f t="shared" si="1"/>
        <v>90.103493145838016</v>
      </c>
      <c r="L14" s="74"/>
    </row>
    <row r="15" spans="1:12" x14ac:dyDescent="0.25">
      <c r="A15" s="38" t="s">
        <v>59</v>
      </c>
      <c r="B15" s="9">
        <v>0</v>
      </c>
      <c r="C15" s="9">
        <v>12300</v>
      </c>
      <c r="D15" s="9">
        <v>12300</v>
      </c>
      <c r="E15" s="9">
        <v>0</v>
      </c>
      <c r="F15" s="76" t="e">
        <f t="shared" si="0"/>
        <v>#DIV/0!</v>
      </c>
      <c r="G15" s="76">
        <f t="shared" si="1"/>
        <v>0</v>
      </c>
      <c r="L15" s="77"/>
    </row>
    <row r="16" spans="1:12" x14ac:dyDescent="0.25">
      <c r="A16" s="38" t="s">
        <v>58</v>
      </c>
      <c r="B16" s="9">
        <v>0</v>
      </c>
      <c r="C16" s="9">
        <v>27226</v>
      </c>
      <c r="D16" s="9">
        <v>27226</v>
      </c>
      <c r="E16" s="9">
        <v>26857.33</v>
      </c>
      <c r="F16" s="76" t="e">
        <f t="shared" si="0"/>
        <v>#DIV/0!</v>
      </c>
      <c r="G16" s="76">
        <f t="shared" si="1"/>
        <v>98.645889958128265</v>
      </c>
    </row>
    <row r="17" spans="1:14" ht="25.5" x14ac:dyDescent="0.25">
      <c r="A17" s="38" t="s">
        <v>60</v>
      </c>
      <c r="B17" s="9">
        <v>766263</v>
      </c>
      <c r="C17" s="9">
        <v>863744</v>
      </c>
      <c r="D17" s="9">
        <v>863744</v>
      </c>
      <c r="E17" s="9">
        <v>801771.44</v>
      </c>
      <c r="F17" s="76">
        <f t="shared" si="0"/>
        <v>104.63397554103486</v>
      </c>
      <c r="G17" s="76">
        <f t="shared" si="1"/>
        <v>92.825124110847653</v>
      </c>
      <c r="I17" s="77"/>
    </row>
    <row r="18" spans="1:14" ht="25.5" x14ac:dyDescent="0.25">
      <c r="A18" s="38" t="s">
        <v>240</v>
      </c>
      <c r="B18" s="9">
        <v>25158</v>
      </c>
      <c r="C18" s="9">
        <v>43527</v>
      </c>
      <c r="D18" s="9">
        <v>43527</v>
      </c>
      <c r="E18" s="9">
        <v>24468.400000000001</v>
      </c>
      <c r="F18" s="76">
        <f t="shared" si="0"/>
        <v>97.258923602830123</v>
      </c>
      <c r="G18" s="76">
        <f t="shared" si="1"/>
        <v>56.214303765478903</v>
      </c>
      <c r="I18" s="77"/>
    </row>
    <row r="19" spans="1:14" x14ac:dyDescent="0.25">
      <c r="A19" s="48" t="s">
        <v>105</v>
      </c>
      <c r="B19" s="42">
        <f>SUM(B20)</f>
        <v>0</v>
      </c>
      <c r="C19" s="42">
        <f>SUM(C20)</f>
        <v>0</v>
      </c>
      <c r="D19" s="42">
        <f>SUM(D20)</f>
        <v>0</v>
      </c>
      <c r="E19" s="42">
        <f>SUM(E20)</f>
        <v>0</v>
      </c>
      <c r="F19" s="75" t="e">
        <f t="shared" si="0"/>
        <v>#DIV/0!</v>
      </c>
      <c r="G19" s="75" t="e">
        <f t="shared" si="1"/>
        <v>#DIV/0!</v>
      </c>
      <c r="K19" s="77"/>
    </row>
    <row r="20" spans="1:14" ht="25.5" x14ac:dyDescent="0.25">
      <c r="A20" s="38" t="s">
        <v>106</v>
      </c>
      <c r="B20" s="9">
        <v>0</v>
      </c>
      <c r="C20" s="9">
        <v>0</v>
      </c>
      <c r="D20" s="9">
        <v>0</v>
      </c>
      <c r="E20" s="9">
        <v>0</v>
      </c>
      <c r="F20" s="76" t="e">
        <f t="shared" si="0"/>
        <v>#DIV/0!</v>
      </c>
      <c r="G20" s="76" t="e">
        <f t="shared" si="1"/>
        <v>#DIV/0!</v>
      </c>
    </row>
    <row r="22" spans="1:14" ht="15.75" customHeight="1" x14ac:dyDescent="0.25">
      <c r="A22" s="468" t="s">
        <v>112</v>
      </c>
      <c r="B22" s="468"/>
      <c r="C22" s="468"/>
      <c r="D22" s="468"/>
      <c r="E22" s="468"/>
      <c r="F22" s="468"/>
      <c r="G22" s="51"/>
    </row>
    <row r="23" spans="1:14" ht="18" x14ac:dyDescent="0.25">
      <c r="A23" s="4"/>
      <c r="B23" s="259"/>
      <c r="C23" s="260"/>
      <c r="D23" s="4"/>
      <c r="E23" s="259"/>
      <c r="F23" s="5"/>
      <c r="G23" s="5"/>
    </row>
    <row r="24" spans="1:14" ht="25.5" x14ac:dyDescent="0.25">
      <c r="A24" s="355" t="s">
        <v>32</v>
      </c>
      <c r="B24" s="355" t="s">
        <v>255</v>
      </c>
      <c r="C24" s="355" t="s">
        <v>262</v>
      </c>
      <c r="D24" s="355" t="s">
        <v>263</v>
      </c>
      <c r="E24" s="355" t="s">
        <v>264</v>
      </c>
      <c r="F24" s="355" t="s">
        <v>109</v>
      </c>
      <c r="G24" s="355" t="s">
        <v>244</v>
      </c>
    </row>
    <row r="25" spans="1:14" x14ac:dyDescent="0.25">
      <c r="A25" s="69">
        <v>1</v>
      </c>
      <c r="B25" s="69">
        <v>2</v>
      </c>
      <c r="C25" s="69">
        <v>3</v>
      </c>
      <c r="D25" s="69">
        <v>4</v>
      </c>
      <c r="E25" s="69">
        <v>5</v>
      </c>
      <c r="F25" s="69">
        <v>6</v>
      </c>
      <c r="G25" s="69">
        <v>7</v>
      </c>
    </row>
    <row r="26" spans="1:14" s="77" customFormat="1" x14ac:dyDescent="0.25">
      <c r="A26" s="356" t="s">
        <v>1</v>
      </c>
      <c r="B26" s="358">
        <f>SUM(B27+B29+B31+B34+B39)</f>
        <v>942372</v>
      </c>
      <c r="C26" s="358">
        <f>SUM(C27+C29+C31+C34+C39)</f>
        <v>1075991</v>
      </c>
      <c r="D26" s="358">
        <f>SUM(D27+D29+D31+D34+D39)</f>
        <v>1078437.24</v>
      </c>
      <c r="E26" s="358">
        <f>SUM(E27+E29+E31+E34+E39)</f>
        <v>1055103.5699999998</v>
      </c>
      <c r="F26" s="359">
        <f>SUM(E26/B26*100)</f>
        <v>111.96253390380866</v>
      </c>
      <c r="G26" s="359">
        <f>(E26/C26*100)</f>
        <v>98.058772796426723</v>
      </c>
    </row>
    <row r="27" spans="1:14" ht="15.75" customHeight="1" x14ac:dyDescent="0.25">
      <c r="A27" s="44" t="s">
        <v>34</v>
      </c>
      <c r="B27" s="42">
        <f>SUM(B28)</f>
        <v>36051</v>
      </c>
      <c r="C27" s="42">
        <f>SUM(C28)</f>
        <v>45150</v>
      </c>
      <c r="D27" s="42">
        <f>SUM(D28)</f>
        <v>47596.24</v>
      </c>
      <c r="E27" s="42">
        <f>SUM(E28)</f>
        <v>47595</v>
      </c>
      <c r="F27" s="75">
        <f t="shared" ref="F27:F40" si="2">SUM(E27/B27*100)</f>
        <v>132.02130315386535</v>
      </c>
      <c r="G27" s="75">
        <f t="shared" ref="G27:G40" si="3">(E27/C27*100)</f>
        <v>105.41528239202658</v>
      </c>
    </row>
    <row r="28" spans="1:14" x14ac:dyDescent="0.25">
      <c r="A28" s="36" t="s">
        <v>35</v>
      </c>
      <c r="B28" s="9">
        <v>36051</v>
      </c>
      <c r="C28" s="9">
        <v>45150</v>
      </c>
      <c r="D28" s="9">
        <v>47596.24</v>
      </c>
      <c r="E28" s="9">
        <v>47595</v>
      </c>
      <c r="F28" s="76">
        <f t="shared" si="2"/>
        <v>132.02130315386535</v>
      </c>
      <c r="G28" s="76">
        <f t="shared" si="3"/>
        <v>105.41528239202658</v>
      </c>
      <c r="H28" s="289"/>
      <c r="I28" s="289"/>
      <c r="J28" s="289"/>
      <c r="K28" s="289"/>
      <c r="L28" s="289"/>
      <c r="M28" s="289"/>
      <c r="N28" s="289"/>
    </row>
    <row r="29" spans="1:14" x14ac:dyDescent="0.25">
      <c r="A29" s="44" t="s">
        <v>36</v>
      </c>
      <c r="B29" s="42">
        <f>SUM(B30)</f>
        <v>146</v>
      </c>
      <c r="C29" s="42">
        <f>SUM(C30)</f>
        <v>3194</v>
      </c>
      <c r="D29" s="42">
        <f>SUM(D30)</f>
        <v>3194</v>
      </c>
      <c r="E29" s="42">
        <f>SUM(E30)</f>
        <v>3590.32</v>
      </c>
      <c r="F29" s="75">
        <f t="shared" si="2"/>
        <v>2459.1232876712329</v>
      </c>
      <c r="G29" s="75">
        <f t="shared" si="3"/>
        <v>112.4082654978084</v>
      </c>
      <c r="H29" s="289"/>
      <c r="I29" s="289"/>
      <c r="J29" s="289"/>
      <c r="K29" s="289"/>
      <c r="L29" s="289"/>
      <c r="M29" s="289"/>
      <c r="N29" s="289"/>
    </row>
    <row r="30" spans="1:14" x14ac:dyDescent="0.25">
      <c r="A30" s="21" t="s">
        <v>55</v>
      </c>
      <c r="B30" s="9">
        <v>146</v>
      </c>
      <c r="C30" s="9">
        <v>3194</v>
      </c>
      <c r="D30" s="9">
        <v>3194</v>
      </c>
      <c r="E30" s="9">
        <v>3590.32</v>
      </c>
      <c r="F30" s="76">
        <f t="shared" si="2"/>
        <v>2459.1232876712329</v>
      </c>
      <c r="G30" s="76">
        <f t="shared" si="3"/>
        <v>112.4082654978084</v>
      </c>
      <c r="H30" s="289"/>
      <c r="I30" s="289"/>
      <c r="J30" s="289"/>
      <c r="K30" s="289"/>
      <c r="L30" s="289"/>
      <c r="M30" s="289"/>
      <c r="N30" s="289"/>
    </row>
    <row r="31" spans="1:14" ht="25.5" x14ac:dyDescent="0.25">
      <c r="A31" s="41" t="s">
        <v>33</v>
      </c>
      <c r="B31" s="42">
        <f>SUM(B32:B33)</f>
        <v>107762</v>
      </c>
      <c r="C31" s="42">
        <f>SUM(C32:C33)</f>
        <v>80850</v>
      </c>
      <c r="D31" s="42">
        <f>SUM(D32+D33)</f>
        <v>80850</v>
      </c>
      <c r="E31" s="42">
        <f>SUM(E32:E33)</f>
        <v>80781.95</v>
      </c>
      <c r="F31" s="75">
        <f t="shared" si="2"/>
        <v>74.963298750951168</v>
      </c>
      <c r="G31" s="75">
        <f t="shared" si="3"/>
        <v>99.915831787260359</v>
      </c>
      <c r="H31" s="289"/>
      <c r="I31" s="289"/>
      <c r="J31" s="289"/>
      <c r="K31" s="289"/>
      <c r="L31" s="289"/>
      <c r="M31" s="289"/>
      <c r="N31" s="289"/>
    </row>
    <row r="32" spans="1:14" ht="38.25" x14ac:dyDescent="0.25">
      <c r="A32" s="38" t="s">
        <v>104</v>
      </c>
      <c r="B32" s="9">
        <v>0</v>
      </c>
      <c r="C32" s="9">
        <v>0</v>
      </c>
      <c r="D32" s="9">
        <v>0</v>
      </c>
      <c r="E32" s="9">
        <v>0</v>
      </c>
      <c r="F32" s="76" t="e">
        <f t="shared" si="2"/>
        <v>#DIV/0!</v>
      </c>
      <c r="G32" s="76" t="e">
        <f t="shared" si="3"/>
        <v>#DIV/0!</v>
      </c>
      <c r="H32" s="289"/>
      <c r="I32" s="289"/>
      <c r="J32" s="289"/>
      <c r="K32" s="289"/>
      <c r="L32" s="289"/>
      <c r="M32" s="289"/>
      <c r="N32" s="289"/>
    </row>
    <row r="33" spans="1:7" x14ac:dyDescent="0.25">
      <c r="A33" s="38" t="s">
        <v>56</v>
      </c>
      <c r="B33" s="9">
        <v>107762</v>
      </c>
      <c r="C33" s="9">
        <v>80850</v>
      </c>
      <c r="D33" s="9">
        <v>80850</v>
      </c>
      <c r="E33" s="9">
        <v>80781.95</v>
      </c>
      <c r="F33" s="76">
        <f t="shared" si="2"/>
        <v>74.963298750951168</v>
      </c>
      <c r="G33" s="76">
        <f t="shared" si="3"/>
        <v>99.915831787260359</v>
      </c>
    </row>
    <row r="34" spans="1:7" x14ac:dyDescent="0.25">
      <c r="A34" s="48" t="s">
        <v>57</v>
      </c>
      <c r="B34" s="42">
        <f>SUM(B35:B38)</f>
        <v>798413</v>
      </c>
      <c r="C34" s="42">
        <f>SUM(C35:C38)</f>
        <v>946797</v>
      </c>
      <c r="D34" s="42">
        <f>SUM(D35:D38)</f>
        <v>946797</v>
      </c>
      <c r="E34" s="42">
        <f>SUM(E35:E38)</f>
        <v>923136.29999999993</v>
      </c>
      <c r="F34" s="75">
        <f t="shared" si="2"/>
        <v>115.62140145513662</v>
      </c>
      <c r="G34" s="75">
        <f t="shared" si="3"/>
        <v>97.500974337688007</v>
      </c>
    </row>
    <row r="35" spans="1:7" x14ac:dyDescent="0.25">
      <c r="A35" s="38" t="s">
        <v>59</v>
      </c>
      <c r="B35" s="9">
        <v>0</v>
      </c>
      <c r="C35" s="9">
        <v>12300</v>
      </c>
      <c r="D35" s="9">
        <v>12300</v>
      </c>
      <c r="E35" s="9">
        <v>0</v>
      </c>
      <c r="F35" s="76" t="e">
        <f t="shared" si="2"/>
        <v>#DIV/0!</v>
      </c>
      <c r="G35" s="76">
        <f t="shared" si="3"/>
        <v>0</v>
      </c>
    </row>
    <row r="36" spans="1:7" x14ac:dyDescent="0.25">
      <c r="A36" s="38" t="s">
        <v>58</v>
      </c>
      <c r="B36" s="9">
        <v>24094</v>
      </c>
      <c r="C36" s="9">
        <v>27226</v>
      </c>
      <c r="D36" s="9">
        <v>27226</v>
      </c>
      <c r="E36" s="9">
        <v>29231.84</v>
      </c>
      <c r="F36" s="76">
        <f t="shared" si="2"/>
        <v>121.32414709056197</v>
      </c>
      <c r="G36" s="76">
        <f t="shared" si="3"/>
        <v>107.36736942628372</v>
      </c>
    </row>
    <row r="37" spans="1:7" ht="25.5" x14ac:dyDescent="0.25">
      <c r="A37" s="38" t="s">
        <v>60</v>
      </c>
      <c r="B37" s="9">
        <v>761195</v>
      </c>
      <c r="C37" s="9">
        <v>863744</v>
      </c>
      <c r="D37" s="9">
        <v>863744</v>
      </c>
      <c r="E37" s="9">
        <v>866827.86</v>
      </c>
      <c r="F37" s="76">
        <f t="shared" si="2"/>
        <v>113.87724039175244</v>
      </c>
      <c r="G37" s="76">
        <f t="shared" si="3"/>
        <v>100.35703402860105</v>
      </c>
    </row>
    <row r="38" spans="1:7" ht="25.5" x14ac:dyDescent="0.25">
      <c r="A38" s="38" t="s">
        <v>240</v>
      </c>
      <c r="B38" s="9">
        <v>13124</v>
      </c>
      <c r="C38" s="9">
        <v>43527</v>
      </c>
      <c r="D38" s="9">
        <v>43527</v>
      </c>
      <c r="E38" s="9">
        <v>27076.6</v>
      </c>
      <c r="F38" s="76">
        <f t="shared" si="2"/>
        <v>206.31362389515391</v>
      </c>
      <c r="G38" s="76">
        <f t="shared" si="3"/>
        <v>62.206446573391226</v>
      </c>
    </row>
    <row r="39" spans="1:7" x14ac:dyDescent="0.25">
      <c r="A39" s="48" t="s">
        <v>105</v>
      </c>
      <c r="B39" s="42">
        <f>SUM(B40)</f>
        <v>0</v>
      </c>
      <c r="C39" s="42">
        <f>SUM(C40)</f>
        <v>0</v>
      </c>
      <c r="D39" s="42">
        <f>SUM(D40)</f>
        <v>0</v>
      </c>
      <c r="E39" s="42">
        <f>SUM(E40)</f>
        <v>0</v>
      </c>
      <c r="F39" s="75" t="e">
        <f t="shared" si="2"/>
        <v>#DIV/0!</v>
      </c>
      <c r="G39" s="75" t="e">
        <f t="shared" si="3"/>
        <v>#DIV/0!</v>
      </c>
    </row>
    <row r="40" spans="1:7" ht="25.5" x14ac:dyDescent="0.25">
      <c r="A40" s="38" t="s">
        <v>106</v>
      </c>
      <c r="B40" s="9">
        <v>0</v>
      </c>
      <c r="C40" s="9">
        <v>0</v>
      </c>
      <c r="D40" s="9">
        <v>0</v>
      </c>
      <c r="E40" s="9">
        <v>0</v>
      </c>
      <c r="F40" s="76" t="e">
        <f t="shared" si="2"/>
        <v>#DIV/0!</v>
      </c>
      <c r="G40" s="76" t="e">
        <f t="shared" si="3"/>
        <v>#DIV/0!</v>
      </c>
    </row>
  </sheetData>
  <mergeCells count="2">
    <mergeCell ref="A2:F2"/>
    <mergeCell ref="A22:F22"/>
  </mergeCells>
  <pageMargins left="0.7" right="0.7" top="0.75" bottom="0.75" header="0.3" footer="0.3"/>
  <pageSetup paperSize="9" scale="65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1"/>
  <sheetViews>
    <sheetView zoomScaleNormal="100" workbookViewId="0">
      <selection activeCell="E9" sqref="E9"/>
    </sheetView>
  </sheetViews>
  <sheetFormatPr defaultRowHeight="15" x14ac:dyDescent="0.25"/>
  <cols>
    <col min="1" max="1" width="37.7109375" customWidth="1"/>
    <col min="2" max="5" width="25.28515625" customWidth="1"/>
    <col min="6" max="6" width="16.7109375" customWidth="1"/>
    <col min="7" max="7" width="15.5703125" customWidth="1"/>
  </cols>
  <sheetData>
    <row r="1" spans="1:7" ht="18" x14ac:dyDescent="0.25">
      <c r="A1" s="4"/>
      <c r="B1" s="5"/>
      <c r="C1" s="4"/>
      <c r="D1" s="4"/>
      <c r="E1" s="5"/>
      <c r="F1" s="5"/>
      <c r="G1" s="5"/>
    </row>
    <row r="2" spans="1:7" ht="15.75" x14ac:dyDescent="0.25">
      <c r="A2" s="468" t="s">
        <v>113</v>
      </c>
      <c r="B2" s="488"/>
      <c r="C2" s="488"/>
      <c r="D2" s="488"/>
      <c r="E2" s="488"/>
      <c r="F2" s="488"/>
      <c r="G2" s="55"/>
    </row>
    <row r="3" spans="1:7" ht="18" x14ac:dyDescent="0.25">
      <c r="A3" s="4"/>
      <c r="B3" s="5"/>
      <c r="C3" s="4"/>
      <c r="D3" s="4"/>
      <c r="E3" s="5"/>
      <c r="F3" s="5"/>
      <c r="G3" s="5"/>
    </row>
    <row r="4" spans="1:7" ht="25.5" x14ac:dyDescent="0.25">
      <c r="A4" s="17" t="s">
        <v>32</v>
      </c>
      <c r="B4" s="17" t="s">
        <v>276</v>
      </c>
      <c r="C4" s="17" t="s">
        <v>260</v>
      </c>
      <c r="D4" s="17" t="s">
        <v>261</v>
      </c>
      <c r="E4" s="17" t="s">
        <v>272</v>
      </c>
      <c r="F4" s="17" t="s">
        <v>123</v>
      </c>
      <c r="G4" s="17" t="s">
        <v>241</v>
      </c>
    </row>
    <row r="5" spans="1:7" s="77" customFormat="1" x14ac:dyDescent="0.25">
      <c r="A5" s="69">
        <v>1</v>
      </c>
      <c r="B5" s="69">
        <v>2</v>
      </c>
      <c r="C5" s="69">
        <v>3</v>
      </c>
      <c r="D5" s="69">
        <v>4</v>
      </c>
      <c r="E5" s="69">
        <v>5</v>
      </c>
      <c r="F5" s="69">
        <v>6</v>
      </c>
      <c r="G5" s="69">
        <v>7</v>
      </c>
    </row>
    <row r="6" spans="1:7" ht="15.75" customHeight="1" x14ac:dyDescent="0.25">
      <c r="A6" s="82" t="s">
        <v>10</v>
      </c>
      <c r="B6" s="294">
        <f>SUM(B7)</f>
        <v>942371.65</v>
      </c>
      <c r="C6" s="294">
        <f>SUM(C7)</f>
        <v>1075991</v>
      </c>
      <c r="D6" s="294">
        <f>SUM(D7)</f>
        <v>1078437.24</v>
      </c>
      <c r="E6" s="294">
        <f>SUM(E7)</f>
        <v>1055103.57</v>
      </c>
      <c r="F6" s="294">
        <f>SUM(E6/B6*100)</f>
        <v>111.96257548707031</v>
      </c>
      <c r="G6" s="294">
        <f>SUM(E6/C6*100)</f>
        <v>98.058772796426737</v>
      </c>
    </row>
    <row r="7" spans="1:7" ht="15.75" customHeight="1" x14ac:dyDescent="0.25">
      <c r="A7" s="47" t="s">
        <v>51</v>
      </c>
      <c r="B7" s="244">
        <f>SUM(B8:B10)</f>
        <v>942371.65</v>
      </c>
      <c r="C7" s="244">
        <f>SUM(C8:C11)</f>
        <v>1075991</v>
      </c>
      <c r="D7" s="244">
        <f>SUM(D8:D10)</f>
        <v>1078437.24</v>
      </c>
      <c r="E7" s="244">
        <f>SUM(E8:E10)</f>
        <v>1055103.57</v>
      </c>
      <c r="F7" s="245">
        <f t="shared" ref="F7:F10" si="0">SUM(E7/B7*100)</f>
        <v>111.96257548707031</v>
      </c>
      <c r="G7" s="245">
        <f t="shared" ref="G7:G11" si="1">SUM(E7/C7*100)</f>
        <v>98.058772796426737</v>
      </c>
    </row>
    <row r="8" spans="1:7" ht="25.5" x14ac:dyDescent="0.25">
      <c r="A8" s="16" t="s">
        <v>52</v>
      </c>
      <c r="B8" s="202">
        <v>895506.89</v>
      </c>
      <c r="C8" s="202">
        <v>1003996</v>
      </c>
      <c r="D8" s="202">
        <v>1003996</v>
      </c>
      <c r="E8" s="202">
        <v>990956.49</v>
      </c>
      <c r="F8" s="202">
        <f t="shared" si="0"/>
        <v>110.65872312830558</v>
      </c>
      <c r="G8" s="246">
        <f t="shared" si="1"/>
        <v>98.701238849557171</v>
      </c>
    </row>
    <row r="9" spans="1:7" x14ac:dyDescent="0.25">
      <c r="A9" s="15" t="s">
        <v>53</v>
      </c>
      <c r="B9" s="202">
        <v>0</v>
      </c>
      <c r="C9" s="202">
        <v>0</v>
      </c>
      <c r="D9" s="202">
        <v>0</v>
      </c>
      <c r="E9" s="202">
        <v>0</v>
      </c>
      <c r="F9" s="202" t="e">
        <f t="shared" si="0"/>
        <v>#DIV/0!</v>
      </c>
      <c r="G9" s="246" t="e">
        <f t="shared" si="1"/>
        <v>#DIV/0!</v>
      </c>
    </row>
    <row r="10" spans="1:7" ht="25.5" x14ac:dyDescent="0.25">
      <c r="A10" s="14" t="s">
        <v>54</v>
      </c>
      <c r="B10" s="202">
        <v>46864.76</v>
      </c>
      <c r="C10" s="202">
        <v>71995</v>
      </c>
      <c r="D10" s="202">
        <v>74441.240000000005</v>
      </c>
      <c r="E10" s="202">
        <v>64147.08</v>
      </c>
      <c r="F10" s="202">
        <f t="shared" si="0"/>
        <v>136.87700523805094</v>
      </c>
      <c r="G10" s="246">
        <f t="shared" si="1"/>
        <v>89.099354121814017</v>
      </c>
    </row>
    <row r="11" spans="1:7" x14ac:dyDescent="0.25">
      <c r="A11" s="11" t="s">
        <v>258</v>
      </c>
      <c r="B11" s="9"/>
      <c r="C11" s="9"/>
      <c r="D11" s="9"/>
      <c r="E11" s="9"/>
      <c r="F11" s="10"/>
      <c r="G11" s="10" t="e">
        <f t="shared" si="1"/>
        <v>#DIV/0!</v>
      </c>
    </row>
  </sheetData>
  <mergeCells count="1">
    <mergeCell ref="A2:F2"/>
  </mergeCells>
  <pageMargins left="0.7" right="0.7" top="0.75" bottom="0.75" header="0.3" footer="0.3"/>
  <pageSetup paperSize="9" scale="6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3"/>
  <sheetViews>
    <sheetView workbookViewId="0">
      <selection activeCell="G7" sqref="G7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7" width="25.28515625" customWidth="1"/>
    <col min="8" max="8" width="16" customWidth="1"/>
    <col min="9" max="9" width="11.7109375" customWidth="1"/>
  </cols>
  <sheetData>
    <row r="1" spans="1:9" ht="18" customHeight="1" x14ac:dyDescent="0.25">
      <c r="A1" s="4"/>
      <c r="B1" s="4"/>
      <c r="C1" s="4"/>
      <c r="D1" s="4"/>
      <c r="E1" s="4"/>
      <c r="F1" s="4"/>
      <c r="G1" s="4"/>
      <c r="H1" s="4"/>
    </row>
    <row r="2" spans="1:9" ht="15.75" customHeight="1" x14ac:dyDescent="0.25">
      <c r="A2" s="468" t="s">
        <v>13</v>
      </c>
      <c r="B2" s="468"/>
      <c r="C2" s="468"/>
      <c r="D2" s="468"/>
      <c r="E2" s="468"/>
      <c r="F2" s="468"/>
      <c r="G2" s="468"/>
      <c r="H2" s="468"/>
    </row>
    <row r="3" spans="1:9" ht="18" x14ac:dyDescent="0.25">
      <c r="A3" s="4"/>
      <c r="B3" s="4"/>
      <c r="C3" s="4"/>
      <c r="D3" s="4"/>
      <c r="E3" s="4"/>
      <c r="F3" s="4"/>
      <c r="G3" s="5"/>
      <c r="H3" s="5"/>
    </row>
    <row r="4" spans="1:9" ht="18" customHeight="1" x14ac:dyDescent="0.25">
      <c r="A4" s="468" t="s">
        <v>38</v>
      </c>
      <c r="B4" s="468"/>
      <c r="C4" s="468"/>
      <c r="D4" s="468"/>
      <c r="E4" s="468"/>
      <c r="F4" s="468"/>
      <c r="G4" s="468"/>
      <c r="H4" s="468"/>
    </row>
    <row r="5" spans="1:9" ht="18" x14ac:dyDescent="0.25">
      <c r="A5" s="4"/>
      <c r="B5" s="4"/>
      <c r="C5" s="4"/>
      <c r="D5" s="4"/>
      <c r="E5" s="4"/>
      <c r="F5" s="4"/>
      <c r="G5" s="5"/>
      <c r="H5" s="5"/>
    </row>
    <row r="6" spans="1:9" ht="25.5" x14ac:dyDescent="0.25">
      <c r="A6" s="17" t="s">
        <v>3</v>
      </c>
      <c r="B6" s="296" t="s">
        <v>4</v>
      </c>
      <c r="C6" s="296" t="s">
        <v>24</v>
      </c>
      <c r="D6" s="17" t="s">
        <v>271</v>
      </c>
      <c r="E6" s="17" t="s">
        <v>260</v>
      </c>
      <c r="F6" s="17" t="s">
        <v>261</v>
      </c>
      <c r="G6" s="17" t="s">
        <v>277</v>
      </c>
      <c r="H6" s="17" t="s">
        <v>123</v>
      </c>
      <c r="I6" s="17" t="s">
        <v>220</v>
      </c>
    </row>
    <row r="7" spans="1:9" x14ac:dyDescent="0.25">
      <c r="A7" s="29"/>
      <c r="B7" s="30"/>
      <c r="C7" s="28" t="s">
        <v>40</v>
      </c>
      <c r="D7" s="30"/>
      <c r="E7" s="29"/>
      <c r="F7" s="29"/>
      <c r="G7" s="29"/>
      <c r="H7" s="29"/>
      <c r="I7" s="94"/>
    </row>
    <row r="8" spans="1:9" ht="25.5" x14ac:dyDescent="0.25">
      <c r="A8" s="11">
        <v>8</v>
      </c>
      <c r="B8" s="11"/>
      <c r="C8" s="11" t="s">
        <v>11</v>
      </c>
      <c r="D8" s="8"/>
      <c r="E8" s="9"/>
      <c r="F8" s="9"/>
      <c r="G8" s="9"/>
      <c r="H8" s="9"/>
      <c r="I8" s="94"/>
    </row>
    <row r="9" spans="1:9" x14ac:dyDescent="0.25">
      <c r="A9" s="11"/>
      <c r="B9" s="14">
        <v>84</v>
      </c>
      <c r="C9" s="14" t="s">
        <v>17</v>
      </c>
      <c r="D9" s="8"/>
      <c r="E9" s="9"/>
      <c r="F9" s="9"/>
      <c r="G9" s="9"/>
      <c r="H9" s="9"/>
      <c r="I9" s="94"/>
    </row>
    <row r="10" spans="1:9" x14ac:dyDescent="0.25">
      <c r="A10" s="11"/>
      <c r="B10" s="14"/>
      <c r="C10" s="31"/>
      <c r="D10" s="8"/>
      <c r="E10" s="9"/>
      <c r="F10" s="9"/>
      <c r="G10" s="9"/>
      <c r="H10" s="9"/>
      <c r="I10" s="94"/>
    </row>
    <row r="11" spans="1:9" x14ac:dyDescent="0.25">
      <c r="A11" s="11"/>
      <c r="B11" s="14"/>
      <c r="C11" s="28" t="s">
        <v>43</v>
      </c>
      <c r="D11" s="8"/>
      <c r="E11" s="9"/>
      <c r="F11" s="9"/>
      <c r="G11" s="9"/>
      <c r="H11" s="9"/>
      <c r="I11" s="94"/>
    </row>
    <row r="12" spans="1:9" ht="25.5" x14ac:dyDescent="0.25">
      <c r="A12" s="13">
        <v>5</v>
      </c>
      <c r="B12" s="13"/>
      <c r="C12" s="21" t="s">
        <v>12</v>
      </c>
      <c r="D12" s="8"/>
      <c r="E12" s="9"/>
      <c r="F12" s="9"/>
      <c r="G12" s="9"/>
      <c r="H12" s="9"/>
      <c r="I12" s="94"/>
    </row>
    <row r="13" spans="1:9" ht="25.5" x14ac:dyDescent="0.25">
      <c r="A13" s="14"/>
      <c r="B13" s="14">
        <v>54</v>
      </c>
      <c r="C13" s="22" t="s">
        <v>18</v>
      </c>
      <c r="D13" s="8"/>
      <c r="E13" s="9"/>
      <c r="F13" s="9"/>
      <c r="G13" s="9"/>
      <c r="H13" s="10"/>
      <c r="I13" s="94"/>
    </row>
  </sheetData>
  <mergeCells count="2">
    <mergeCell ref="A2:H2"/>
    <mergeCell ref="A4:H4"/>
  </mergeCells>
  <pageMargins left="0.7" right="0.7" top="0.75" bottom="0.75" header="0.3" footer="0.3"/>
  <pageSetup paperSize="9" scale="7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5"/>
  <sheetViews>
    <sheetView workbookViewId="0">
      <selection activeCell="E7" sqref="E7"/>
    </sheetView>
  </sheetViews>
  <sheetFormatPr defaultRowHeight="15" x14ac:dyDescent="0.25"/>
  <cols>
    <col min="1" max="5" width="25.28515625" customWidth="1"/>
    <col min="6" max="6" width="16.28515625" customWidth="1"/>
    <col min="7" max="7" width="10.28515625" customWidth="1"/>
  </cols>
  <sheetData>
    <row r="1" spans="1:7" ht="18" customHeight="1" x14ac:dyDescent="0.25">
      <c r="A1" s="4"/>
      <c r="B1" s="4"/>
      <c r="C1" s="4"/>
      <c r="D1" s="4"/>
      <c r="E1" s="4"/>
      <c r="F1" s="4"/>
    </row>
    <row r="2" spans="1:7" ht="15.75" customHeight="1" x14ac:dyDescent="0.25">
      <c r="A2" s="468" t="s">
        <v>13</v>
      </c>
      <c r="B2" s="468"/>
      <c r="C2" s="468"/>
      <c r="D2" s="468"/>
      <c r="E2" s="468"/>
      <c r="F2" s="468"/>
    </row>
    <row r="3" spans="1:7" ht="18" x14ac:dyDescent="0.25">
      <c r="A3" s="4"/>
      <c r="B3" s="4"/>
      <c r="C3" s="4"/>
      <c r="D3" s="4"/>
      <c r="E3" s="5"/>
      <c r="F3" s="5"/>
    </row>
    <row r="4" spans="1:7" ht="18" customHeight="1" x14ac:dyDescent="0.25">
      <c r="A4" s="468" t="s">
        <v>39</v>
      </c>
      <c r="B4" s="468"/>
      <c r="C4" s="468"/>
      <c r="D4" s="468"/>
      <c r="E4" s="468"/>
      <c r="F4" s="468"/>
    </row>
    <row r="5" spans="1:7" ht="18" x14ac:dyDescent="0.25">
      <c r="A5" s="4"/>
      <c r="B5" s="4"/>
      <c r="C5" s="4"/>
      <c r="D5" s="4"/>
      <c r="E5" s="5"/>
      <c r="F5" s="5"/>
    </row>
    <row r="6" spans="1:7" ht="25.5" x14ac:dyDescent="0.25">
      <c r="A6" s="296" t="s">
        <v>32</v>
      </c>
      <c r="B6" s="17" t="s">
        <v>271</v>
      </c>
      <c r="C6" s="17" t="s">
        <v>260</v>
      </c>
      <c r="D6" s="17" t="s">
        <v>261</v>
      </c>
      <c r="E6" s="17" t="s">
        <v>277</v>
      </c>
      <c r="F6" s="17" t="s">
        <v>123</v>
      </c>
      <c r="G6" s="17" t="s">
        <v>220</v>
      </c>
    </row>
    <row r="7" spans="1:7" x14ac:dyDescent="0.25">
      <c r="A7" s="11" t="s">
        <v>40</v>
      </c>
      <c r="B7" s="8"/>
      <c r="C7" s="9"/>
      <c r="D7" s="9"/>
      <c r="E7" s="9"/>
      <c r="F7" s="9"/>
      <c r="G7" s="94"/>
    </row>
    <row r="8" spans="1:7" ht="25.5" x14ac:dyDescent="0.25">
      <c r="A8" s="11" t="s">
        <v>41</v>
      </c>
      <c r="B8" s="8"/>
      <c r="C8" s="9"/>
      <c r="D8" s="9"/>
      <c r="E8" s="9"/>
      <c r="F8" s="9"/>
      <c r="G8" s="94"/>
    </row>
    <row r="9" spans="1:7" ht="25.5" x14ac:dyDescent="0.25">
      <c r="A9" s="16" t="s">
        <v>42</v>
      </c>
      <c r="B9" s="8"/>
      <c r="C9" s="9"/>
      <c r="D9" s="9"/>
      <c r="E9" s="9"/>
      <c r="F9" s="9"/>
      <c r="G9" s="94"/>
    </row>
    <row r="10" spans="1:7" x14ac:dyDescent="0.25">
      <c r="A10" s="16"/>
      <c r="B10" s="8"/>
      <c r="C10" s="9"/>
      <c r="D10" s="9"/>
      <c r="E10" s="9"/>
      <c r="F10" s="9"/>
      <c r="G10" s="94"/>
    </row>
    <row r="11" spans="1:7" x14ac:dyDescent="0.25">
      <c r="A11" s="11" t="s">
        <v>43</v>
      </c>
      <c r="B11" s="8"/>
      <c r="C11" s="9"/>
      <c r="D11" s="9"/>
      <c r="E11" s="9"/>
      <c r="F11" s="9"/>
      <c r="G11" s="94"/>
    </row>
    <row r="12" spans="1:7" x14ac:dyDescent="0.25">
      <c r="A12" s="21" t="s">
        <v>34</v>
      </c>
      <c r="B12" s="8"/>
      <c r="C12" s="9"/>
      <c r="D12" s="9"/>
      <c r="E12" s="9"/>
      <c r="F12" s="9"/>
      <c r="G12" s="94"/>
    </row>
    <row r="13" spans="1:7" x14ac:dyDescent="0.25">
      <c r="A13" s="12" t="s">
        <v>35</v>
      </c>
      <c r="B13" s="8"/>
      <c r="C13" s="9"/>
      <c r="D13" s="9"/>
      <c r="E13" s="9"/>
      <c r="F13" s="10"/>
      <c r="G13" s="94"/>
    </row>
    <row r="14" spans="1:7" x14ac:dyDescent="0.25">
      <c r="A14" s="21" t="s">
        <v>36</v>
      </c>
      <c r="B14" s="8"/>
      <c r="C14" s="9"/>
      <c r="D14" s="9"/>
      <c r="E14" s="9"/>
      <c r="F14" s="10"/>
      <c r="G14" s="94"/>
    </row>
    <row r="15" spans="1:7" x14ac:dyDescent="0.25">
      <c r="A15" s="12" t="s">
        <v>37</v>
      </c>
      <c r="B15" s="8"/>
      <c r="C15" s="9"/>
      <c r="D15" s="9"/>
      <c r="E15" s="9"/>
      <c r="F15" s="10"/>
      <c r="G15" s="94"/>
    </row>
  </sheetData>
  <mergeCells count="2">
    <mergeCell ref="A2:F2"/>
    <mergeCell ref="A4:F4"/>
  </mergeCells>
  <pageMargins left="0.7" right="0.7" top="0.75" bottom="0.75" header="0.3" footer="0.3"/>
  <pageSetup paperSize="9" scale="8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13"/>
  <sheetViews>
    <sheetView zoomScaleNormal="100" workbookViewId="0">
      <selection activeCell="H166" sqref="H166"/>
    </sheetView>
  </sheetViews>
  <sheetFormatPr defaultRowHeight="15" x14ac:dyDescent="0.25"/>
  <cols>
    <col min="1" max="1" width="36.140625" customWidth="1"/>
    <col min="2" max="2" width="8.42578125" bestFit="1" customWidth="1"/>
    <col min="3" max="3" width="8.7109375" customWidth="1"/>
    <col min="4" max="4" width="30" customWidth="1"/>
    <col min="5" max="8" width="25.28515625" style="77" customWidth="1"/>
    <col min="9" max="10" width="17.7109375" customWidth="1"/>
  </cols>
  <sheetData>
    <row r="1" spans="1:10" ht="18" x14ac:dyDescent="0.25">
      <c r="A1" s="4"/>
      <c r="B1" s="4"/>
      <c r="C1" s="4"/>
      <c r="D1" s="4"/>
      <c r="E1" s="211"/>
      <c r="F1" s="205"/>
      <c r="G1" s="205"/>
      <c r="H1" s="211"/>
      <c r="I1" s="5"/>
      <c r="J1" s="5"/>
    </row>
    <row r="2" spans="1:10" ht="18" x14ac:dyDescent="0.25">
      <c r="A2" s="4"/>
      <c r="B2" s="4"/>
      <c r="C2" s="4"/>
      <c r="D2" s="4"/>
      <c r="E2" s="210" t="s">
        <v>114</v>
      </c>
      <c r="G2" s="210"/>
      <c r="H2" s="464"/>
      <c r="I2" s="465"/>
      <c r="J2" s="5"/>
    </row>
    <row r="3" spans="1:10" ht="18" x14ac:dyDescent="0.25">
      <c r="A3" s="4"/>
      <c r="B3" s="4"/>
      <c r="C3" s="4"/>
      <c r="D3" s="4"/>
      <c r="E3" s="464"/>
      <c r="F3" s="210"/>
      <c r="G3" s="210"/>
      <c r="H3" s="464"/>
      <c r="I3" s="465"/>
      <c r="J3" s="5"/>
    </row>
    <row r="4" spans="1:10" ht="18" customHeight="1" x14ac:dyDescent="0.25">
      <c r="A4" s="468" t="s">
        <v>115</v>
      </c>
      <c r="B4" s="468"/>
      <c r="C4" s="468"/>
      <c r="D4" s="468"/>
      <c r="E4" s="468"/>
      <c r="F4" s="468"/>
      <c r="G4" s="468"/>
      <c r="H4" s="468"/>
      <c r="I4" s="468"/>
      <c r="J4" s="51"/>
    </row>
    <row r="5" spans="1:10" ht="18" x14ac:dyDescent="0.25">
      <c r="A5" s="4"/>
      <c r="B5" s="4"/>
      <c r="C5" s="4"/>
      <c r="D5" s="4"/>
      <c r="E5" s="211"/>
      <c r="F5" s="205"/>
      <c r="G5" s="205"/>
      <c r="H5" s="211"/>
      <c r="I5" s="5"/>
      <c r="J5" s="5"/>
    </row>
    <row r="6" spans="1:10" ht="25.5" x14ac:dyDescent="0.25">
      <c r="A6" s="523" t="s">
        <v>14</v>
      </c>
      <c r="B6" s="523"/>
      <c r="C6" s="523"/>
      <c r="D6" s="17" t="s">
        <v>15</v>
      </c>
      <c r="E6" s="17" t="s">
        <v>271</v>
      </c>
      <c r="F6" s="17" t="s">
        <v>260</v>
      </c>
      <c r="G6" s="17" t="s">
        <v>261</v>
      </c>
      <c r="H6" s="17" t="s">
        <v>277</v>
      </c>
      <c r="I6" s="17" t="s">
        <v>122</v>
      </c>
      <c r="J6" s="17" t="s">
        <v>230</v>
      </c>
    </row>
    <row r="7" spans="1:10" s="77" customFormat="1" x14ac:dyDescent="0.25">
      <c r="A7" s="135"/>
      <c r="B7" s="136"/>
      <c r="C7" s="137"/>
      <c r="D7" s="70">
        <v>1</v>
      </c>
      <c r="E7" s="69">
        <v>2</v>
      </c>
      <c r="F7" s="69">
        <v>3</v>
      </c>
      <c r="G7" s="69">
        <v>3</v>
      </c>
      <c r="H7" s="69">
        <v>5</v>
      </c>
      <c r="I7" s="69">
        <v>6</v>
      </c>
      <c r="J7" s="69">
        <v>7</v>
      </c>
    </row>
    <row r="8" spans="1:10" s="77" customFormat="1" ht="43.9" customHeight="1" x14ac:dyDescent="0.25">
      <c r="A8" s="298"/>
      <c r="B8" s="299">
        <v>12253</v>
      </c>
      <c r="C8" s="300"/>
      <c r="D8" s="301" t="s">
        <v>248</v>
      </c>
      <c r="E8" s="302">
        <f>SUM(E9+E47+E193)</f>
        <v>942371.64999999991</v>
      </c>
      <c r="F8" s="302">
        <f>SUM(F9+F47+F193)</f>
        <v>1075991</v>
      </c>
      <c r="G8" s="302">
        <f>SUM(G9+G47+G193)</f>
        <v>1078437.24</v>
      </c>
      <c r="H8" s="302">
        <f>SUM(H9+H47+H193)</f>
        <v>1055103.5699999998</v>
      </c>
      <c r="I8" s="198">
        <f>SUM(H8/E8*100)</f>
        <v>111.9625754870703</v>
      </c>
      <c r="J8" s="243">
        <f>H8/F8*100</f>
        <v>98.058772796426723</v>
      </c>
    </row>
    <row r="9" spans="1:10" ht="26.45" customHeight="1" x14ac:dyDescent="0.25">
      <c r="A9" s="535" t="s">
        <v>61</v>
      </c>
      <c r="B9" s="535"/>
      <c r="C9" s="535"/>
      <c r="D9" s="292" t="s">
        <v>62</v>
      </c>
      <c r="E9" s="361">
        <f>SUM(E10)</f>
        <v>46864.76</v>
      </c>
      <c r="F9" s="361">
        <f>SUM(F10)</f>
        <v>71995</v>
      </c>
      <c r="G9" s="361">
        <f>SUM(G10)</f>
        <v>74441.240000000005</v>
      </c>
      <c r="H9" s="361">
        <f>SUM(H10)</f>
        <v>64147.08</v>
      </c>
      <c r="I9" s="362">
        <f t="shared" ref="I9:I89" si="0">SUM(H9/E9*100)</f>
        <v>136.87700523805094</v>
      </c>
      <c r="J9" s="238">
        <f>H9/F9*100</f>
        <v>89.099354121814017</v>
      </c>
    </row>
    <row r="10" spans="1:10" ht="26.45" customHeight="1" x14ac:dyDescent="0.25">
      <c r="A10" s="489" t="s">
        <v>63</v>
      </c>
      <c r="B10" s="489"/>
      <c r="C10" s="489"/>
      <c r="D10" s="159" t="s">
        <v>64</v>
      </c>
      <c r="E10" s="360">
        <f>SUM(E11+E23+E35)</f>
        <v>46864.76</v>
      </c>
      <c r="F10" s="360">
        <f>SUM(F11+F23+F35)</f>
        <v>71995</v>
      </c>
      <c r="G10" s="360">
        <f>SUM(G11+G23+G35)</f>
        <v>74441.240000000005</v>
      </c>
      <c r="H10" s="360">
        <f>SUM(H11+H35)</f>
        <v>64147.08</v>
      </c>
      <c r="I10" s="198">
        <f t="shared" si="0"/>
        <v>136.87700523805094</v>
      </c>
      <c r="J10" s="243">
        <f>H10/F10*100</f>
        <v>89.099354121814017</v>
      </c>
    </row>
    <row r="11" spans="1:10" ht="14.45" customHeight="1" x14ac:dyDescent="0.25">
      <c r="A11" s="503" t="s">
        <v>65</v>
      </c>
      <c r="B11" s="503"/>
      <c r="C11" s="503"/>
      <c r="D11" s="392" t="s">
        <v>66</v>
      </c>
      <c r="E11" s="201">
        <f>SUM(E12)</f>
        <v>13370.61</v>
      </c>
      <c r="F11" s="201">
        <f>SUM(F12)</f>
        <v>32469</v>
      </c>
      <c r="G11" s="201">
        <f>SUM(G12)</f>
        <v>34915.240000000005</v>
      </c>
      <c r="H11" s="201">
        <f>SUM(H12)</f>
        <v>34915.24</v>
      </c>
      <c r="I11" s="199">
        <f t="shared" si="0"/>
        <v>261.13423396539122</v>
      </c>
      <c r="J11" s="240">
        <f t="shared" ref="J11:J91" si="1">H11/F11*100</f>
        <v>107.53407865964458</v>
      </c>
    </row>
    <row r="12" spans="1:10" x14ac:dyDescent="0.25">
      <c r="A12" s="504">
        <v>3</v>
      </c>
      <c r="B12" s="504"/>
      <c r="C12" s="504"/>
      <c r="D12" s="232" t="s">
        <v>7</v>
      </c>
      <c r="E12" s="233">
        <f>SUM(E13+E20)</f>
        <v>13370.61</v>
      </c>
      <c r="F12" s="233">
        <f>SUM(F13+F20)</f>
        <v>32469</v>
      </c>
      <c r="G12" s="233">
        <f>SUM(G13+G20)</f>
        <v>34915.240000000005</v>
      </c>
      <c r="H12" s="233">
        <f>SUM(H13+H20)</f>
        <v>34915.24</v>
      </c>
      <c r="I12" s="234">
        <f t="shared" si="0"/>
        <v>261.13423396539122</v>
      </c>
      <c r="J12" s="374">
        <f t="shared" si="1"/>
        <v>107.53407865964458</v>
      </c>
    </row>
    <row r="13" spans="1:10" x14ac:dyDescent="0.25">
      <c r="A13" s="494">
        <v>31</v>
      </c>
      <c r="B13" s="495"/>
      <c r="C13" s="496"/>
      <c r="D13" s="215" t="s">
        <v>8</v>
      </c>
      <c r="E13" s="370">
        <f>SUM(E14+E16+E18)</f>
        <v>12726.36</v>
      </c>
      <c r="F13" s="370">
        <f>SUM(F14+F16+F18)</f>
        <v>31232</v>
      </c>
      <c r="G13" s="370">
        <f>SUM(G14+G16+G18)</f>
        <v>33605.770000000004</v>
      </c>
      <c r="H13" s="370">
        <f>SUM(H14+H16+H18)</f>
        <v>33605.769999999997</v>
      </c>
      <c r="I13" s="213">
        <f t="shared" si="0"/>
        <v>264.06427289499896</v>
      </c>
      <c r="J13" s="239">
        <f t="shared" si="1"/>
        <v>107.60044185450819</v>
      </c>
    </row>
    <row r="14" spans="1:10" x14ac:dyDescent="0.25">
      <c r="A14" s="275">
        <v>311</v>
      </c>
      <c r="B14" s="276"/>
      <c r="C14" s="277"/>
      <c r="D14" s="277" t="s">
        <v>196</v>
      </c>
      <c r="E14" s="202">
        <v>8920.2000000000007</v>
      </c>
      <c r="F14" s="202">
        <v>25311</v>
      </c>
      <c r="G14" s="202">
        <v>27684.77</v>
      </c>
      <c r="H14" s="202">
        <v>27351.02</v>
      </c>
      <c r="I14" s="69">
        <f t="shared" si="0"/>
        <v>306.61890988991274</v>
      </c>
      <c r="J14" s="241">
        <f t="shared" si="1"/>
        <v>108.05981589032436</v>
      </c>
    </row>
    <row r="15" spans="1:10" x14ac:dyDescent="0.25">
      <c r="A15" s="275">
        <v>3111</v>
      </c>
      <c r="B15" s="276"/>
      <c r="C15" s="277"/>
      <c r="D15" s="277" t="s">
        <v>140</v>
      </c>
      <c r="E15" s="202"/>
      <c r="F15" s="202"/>
      <c r="G15" s="202"/>
      <c r="H15" s="202">
        <v>27351.02</v>
      </c>
      <c r="I15" s="69" t="e">
        <f t="shared" si="0"/>
        <v>#DIV/0!</v>
      </c>
      <c r="J15" s="241" t="e">
        <f t="shared" si="1"/>
        <v>#DIV/0!</v>
      </c>
    </row>
    <row r="16" spans="1:10" x14ac:dyDescent="0.25">
      <c r="A16" s="275">
        <v>312</v>
      </c>
      <c r="B16" s="276"/>
      <c r="C16" s="277"/>
      <c r="D16" s="277" t="s">
        <v>142</v>
      </c>
      <c r="E16" s="202">
        <v>2014.21</v>
      </c>
      <c r="F16" s="202">
        <v>1743</v>
      </c>
      <c r="G16" s="202">
        <v>1743</v>
      </c>
      <c r="H16" s="202">
        <v>1741.76</v>
      </c>
      <c r="I16" s="69">
        <f>SUM(H16/E16*100)</f>
        <v>86.473605036217677</v>
      </c>
      <c r="J16" s="241">
        <f t="shared" si="1"/>
        <v>99.928858290304063</v>
      </c>
    </row>
    <row r="17" spans="1:10" x14ac:dyDescent="0.25">
      <c r="A17" s="275">
        <v>3121</v>
      </c>
      <c r="B17" s="276"/>
      <c r="C17" s="277"/>
      <c r="D17" s="277" t="s">
        <v>142</v>
      </c>
      <c r="E17" s="202"/>
      <c r="F17" s="202"/>
      <c r="G17" s="202"/>
      <c r="H17" s="202">
        <v>1741.76</v>
      </c>
      <c r="I17" s="69" t="e">
        <f t="shared" si="0"/>
        <v>#DIV/0!</v>
      </c>
      <c r="J17" s="241" t="e">
        <f t="shared" si="1"/>
        <v>#DIV/0!</v>
      </c>
    </row>
    <row r="18" spans="1:10" x14ac:dyDescent="0.25">
      <c r="A18" s="275">
        <v>313</v>
      </c>
      <c r="B18" s="276"/>
      <c r="C18" s="277"/>
      <c r="D18" s="277" t="s">
        <v>143</v>
      </c>
      <c r="E18" s="202">
        <v>1791.95</v>
      </c>
      <c r="F18" s="202">
        <v>4178</v>
      </c>
      <c r="G18" s="202">
        <v>4178</v>
      </c>
      <c r="H18" s="202">
        <v>4512.99</v>
      </c>
      <c r="I18" s="69">
        <f t="shared" si="0"/>
        <v>251.84798682998965</v>
      </c>
      <c r="J18" s="241">
        <f t="shared" si="1"/>
        <v>108.01795117280994</v>
      </c>
    </row>
    <row r="19" spans="1:10" ht="25.5" x14ac:dyDescent="0.25">
      <c r="A19" s="275">
        <v>3132</v>
      </c>
      <c r="B19" s="276"/>
      <c r="C19" s="277"/>
      <c r="D19" s="277" t="s">
        <v>197</v>
      </c>
      <c r="E19" s="202"/>
      <c r="F19" s="202"/>
      <c r="G19" s="202"/>
      <c r="H19" s="202">
        <v>4512.99</v>
      </c>
      <c r="I19" s="69" t="e">
        <f t="shared" si="0"/>
        <v>#DIV/0!</v>
      </c>
      <c r="J19" s="241" t="e">
        <f t="shared" si="1"/>
        <v>#DIV/0!</v>
      </c>
    </row>
    <row r="20" spans="1:10" x14ac:dyDescent="0.25">
      <c r="A20" s="505">
        <v>32</v>
      </c>
      <c r="B20" s="506"/>
      <c r="C20" s="507"/>
      <c r="D20" s="123" t="s">
        <v>16</v>
      </c>
      <c r="E20" s="370">
        <f>E21+E22</f>
        <v>644.25</v>
      </c>
      <c r="F20" s="370">
        <f t="shared" ref="F20:G20" si="2">SUM(F21)</f>
        <v>1237</v>
      </c>
      <c r="G20" s="370">
        <f t="shared" si="2"/>
        <v>1309.47</v>
      </c>
      <c r="H20" s="370">
        <f>SUM(H21)</f>
        <v>1309.47</v>
      </c>
      <c r="I20" s="198">
        <f t="shared" si="0"/>
        <v>203.25494761350407</v>
      </c>
      <c r="J20" s="198">
        <f t="shared" si="1"/>
        <v>105.85852869846404</v>
      </c>
    </row>
    <row r="21" spans="1:10" x14ac:dyDescent="0.25">
      <c r="A21" s="275">
        <v>321</v>
      </c>
      <c r="B21" s="276"/>
      <c r="C21" s="277"/>
      <c r="D21" s="277" t="s">
        <v>146</v>
      </c>
      <c r="E21" s="202">
        <v>72.53</v>
      </c>
      <c r="F21" s="202">
        <v>1237</v>
      </c>
      <c r="G21" s="202">
        <v>1309.47</v>
      </c>
      <c r="H21" s="202">
        <v>1309.47</v>
      </c>
      <c r="I21" s="69">
        <f t="shared" si="0"/>
        <v>1805.4184475389495</v>
      </c>
      <c r="J21" s="69">
        <f t="shared" si="1"/>
        <v>105.85852869846404</v>
      </c>
    </row>
    <row r="22" spans="1:10" ht="25.5" x14ac:dyDescent="0.25">
      <c r="A22" s="399">
        <v>3212</v>
      </c>
      <c r="B22" s="423"/>
      <c r="C22" s="424"/>
      <c r="D22" s="424" t="s">
        <v>198</v>
      </c>
      <c r="E22" s="425">
        <v>571.72</v>
      </c>
      <c r="F22" s="425"/>
      <c r="G22" s="425"/>
      <c r="H22" s="425">
        <v>1309.47</v>
      </c>
      <c r="I22" s="426">
        <f t="shared" si="0"/>
        <v>229.04043937591828</v>
      </c>
      <c r="J22" s="426" t="e">
        <f t="shared" si="1"/>
        <v>#DIV/0!</v>
      </c>
    </row>
    <row r="23" spans="1:10" s="431" customFormat="1" x14ac:dyDescent="0.25">
      <c r="A23" s="432" t="s">
        <v>275</v>
      </c>
      <c r="B23" s="434"/>
      <c r="C23" s="433"/>
      <c r="D23" s="393" t="s">
        <v>107</v>
      </c>
      <c r="E23" s="394">
        <f>SUM(E24)</f>
        <v>9400</v>
      </c>
      <c r="F23" s="394">
        <f>SUM(F24)</f>
        <v>12300</v>
      </c>
      <c r="G23" s="394">
        <f>SUM(G24)</f>
        <v>12300</v>
      </c>
      <c r="H23" s="394">
        <f>SUM(H24)</f>
        <v>0</v>
      </c>
      <c r="I23" s="198">
        <f t="shared" ref="I23:I34" si="3">SUM(H23/E23*100)</f>
        <v>0</v>
      </c>
      <c r="J23" s="243">
        <f t="shared" ref="J23:J34" si="4">H23/F23*100</f>
        <v>0</v>
      </c>
    </row>
    <row r="24" spans="1:10" s="431" customFormat="1" x14ac:dyDescent="0.25">
      <c r="A24" s="371">
        <v>3</v>
      </c>
      <c r="B24" s="435"/>
      <c r="C24" s="373"/>
      <c r="D24" s="443" t="s">
        <v>7</v>
      </c>
      <c r="E24" s="233">
        <f>SUM(E25+E32)</f>
        <v>9400</v>
      </c>
      <c r="F24" s="233">
        <f>SUM(F25+F32)</f>
        <v>12300</v>
      </c>
      <c r="G24" s="233">
        <f>SUM(G25+G32)</f>
        <v>12300</v>
      </c>
      <c r="H24" s="233">
        <f>SUM(H25+H32)</f>
        <v>0</v>
      </c>
      <c r="I24" s="234">
        <f t="shared" si="3"/>
        <v>0</v>
      </c>
      <c r="J24" s="374">
        <f t="shared" si="4"/>
        <v>0</v>
      </c>
    </row>
    <row r="25" spans="1:10" s="431" customFormat="1" x14ac:dyDescent="0.25">
      <c r="A25" s="440">
        <v>31</v>
      </c>
      <c r="B25" s="436"/>
      <c r="C25" s="441"/>
      <c r="D25" s="442" t="s">
        <v>8</v>
      </c>
      <c r="E25" s="370">
        <f>SUM(E26+E28+E30)</f>
        <v>9000</v>
      </c>
      <c r="F25" s="370">
        <f>SUM(F26+F28+F30)</f>
        <v>12300</v>
      </c>
      <c r="G25" s="370">
        <f>SUM(G26+G28+G30)</f>
        <v>12300</v>
      </c>
      <c r="H25" s="370">
        <f>SUM(H26+H28+H30)</f>
        <v>0</v>
      </c>
      <c r="I25" s="198">
        <f t="shared" si="3"/>
        <v>0</v>
      </c>
      <c r="J25" s="243">
        <f t="shared" si="4"/>
        <v>0</v>
      </c>
    </row>
    <row r="26" spans="1:10" x14ac:dyDescent="0.25">
      <c r="A26" s="177">
        <v>311</v>
      </c>
      <c r="B26" s="276"/>
      <c r="C26" s="427"/>
      <c r="D26" s="427" t="s">
        <v>196</v>
      </c>
      <c r="E26" s="428">
        <v>8000</v>
      </c>
      <c r="F26" s="428">
        <v>12300</v>
      </c>
      <c r="G26" s="428">
        <v>12300</v>
      </c>
      <c r="H26" s="428">
        <v>0</v>
      </c>
      <c r="I26" s="429">
        <f t="shared" si="3"/>
        <v>0</v>
      </c>
      <c r="J26" s="430">
        <f t="shared" si="4"/>
        <v>0</v>
      </c>
    </row>
    <row r="27" spans="1:10" ht="18" customHeight="1" x14ac:dyDescent="0.25">
      <c r="A27" s="275">
        <v>3111</v>
      </c>
      <c r="B27" s="276"/>
      <c r="C27" s="277"/>
      <c r="D27" s="277" t="s">
        <v>140</v>
      </c>
      <c r="E27" s="202"/>
      <c r="F27" s="202"/>
      <c r="G27" s="202"/>
      <c r="H27" s="202"/>
      <c r="I27" s="69" t="e">
        <f t="shared" si="3"/>
        <v>#DIV/0!</v>
      </c>
      <c r="J27" s="241" t="e">
        <f t="shared" si="4"/>
        <v>#DIV/0!</v>
      </c>
    </row>
    <row r="28" spans="1:10" ht="18.600000000000001" customHeight="1" x14ac:dyDescent="0.25">
      <c r="A28" s="275">
        <v>312</v>
      </c>
      <c r="B28" s="276"/>
      <c r="C28" s="277"/>
      <c r="D28" s="277" t="s">
        <v>142</v>
      </c>
      <c r="E28" s="202"/>
      <c r="F28" s="202"/>
      <c r="G28" s="202"/>
      <c r="H28" s="202"/>
      <c r="I28" s="69" t="e">
        <f t="shared" si="3"/>
        <v>#DIV/0!</v>
      </c>
      <c r="J28" s="241" t="e">
        <f t="shared" si="4"/>
        <v>#DIV/0!</v>
      </c>
    </row>
    <row r="29" spans="1:10" ht="15" customHeight="1" x14ac:dyDescent="0.25">
      <c r="A29" s="275">
        <v>3121</v>
      </c>
      <c r="B29" s="276"/>
      <c r="C29" s="277"/>
      <c r="D29" s="277" t="s">
        <v>142</v>
      </c>
      <c r="E29" s="202"/>
      <c r="F29" s="202"/>
      <c r="G29" s="202"/>
      <c r="H29" s="202"/>
      <c r="I29" s="69" t="e">
        <f t="shared" si="3"/>
        <v>#DIV/0!</v>
      </c>
      <c r="J29" s="241" t="e">
        <f t="shared" si="4"/>
        <v>#DIV/0!</v>
      </c>
    </row>
    <row r="30" spans="1:10" x14ac:dyDescent="0.25">
      <c r="A30" s="275">
        <v>313</v>
      </c>
      <c r="B30" s="276"/>
      <c r="C30" s="277"/>
      <c r="D30" s="277" t="s">
        <v>143</v>
      </c>
      <c r="E30" s="202">
        <v>1000</v>
      </c>
      <c r="F30" s="202"/>
      <c r="G30" s="202"/>
      <c r="H30" s="202"/>
      <c r="I30" s="69">
        <f t="shared" si="3"/>
        <v>0</v>
      </c>
      <c r="J30" s="241" t="e">
        <f t="shared" si="4"/>
        <v>#DIV/0!</v>
      </c>
    </row>
    <row r="31" spans="1:10" ht="24" customHeight="1" x14ac:dyDescent="0.25">
      <c r="A31" s="275">
        <v>3132</v>
      </c>
      <c r="B31" s="276"/>
      <c r="C31" s="277"/>
      <c r="D31" s="277" t="s">
        <v>197</v>
      </c>
      <c r="E31" s="202"/>
      <c r="F31" s="202"/>
      <c r="G31" s="202"/>
      <c r="H31" s="202"/>
      <c r="I31" s="69" t="e">
        <f t="shared" si="3"/>
        <v>#DIV/0!</v>
      </c>
      <c r="J31" s="241" t="e">
        <f t="shared" si="4"/>
        <v>#DIV/0!</v>
      </c>
    </row>
    <row r="32" spans="1:10" x14ac:dyDescent="0.25">
      <c r="A32" s="437">
        <v>32</v>
      </c>
      <c r="B32" s="438"/>
      <c r="C32" s="257"/>
      <c r="D32" s="439" t="s">
        <v>16</v>
      </c>
      <c r="E32" s="370">
        <f>SUM(E33)</f>
        <v>400</v>
      </c>
      <c r="F32" s="370">
        <f>SUM(F33)</f>
        <v>0</v>
      </c>
      <c r="G32" s="370">
        <f>SUM(G33)</f>
        <v>0</v>
      </c>
      <c r="H32" s="370">
        <f>SUM(H33)</f>
        <v>0</v>
      </c>
      <c r="I32" s="198">
        <f t="shared" si="3"/>
        <v>0</v>
      </c>
      <c r="J32" s="243" t="e">
        <f t="shared" si="4"/>
        <v>#DIV/0!</v>
      </c>
    </row>
    <row r="33" spans="1:10" ht="27" customHeight="1" x14ac:dyDescent="0.25">
      <c r="A33" s="275">
        <v>321</v>
      </c>
      <c r="B33" s="276"/>
      <c r="C33" s="277"/>
      <c r="D33" s="277" t="s">
        <v>146</v>
      </c>
      <c r="E33" s="202">
        <v>400</v>
      </c>
      <c r="F33" s="202"/>
      <c r="G33" s="202"/>
      <c r="H33" s="202"/>
      <c r="I33" s="69">
        <f t="shared" si="3"/>
        <v>0</v>
      </c>
      <c r="J33" s="241" t="e">
        <f t="shared" si="4"/>
        <v>#DIV/0!</v>
      </c>
    </row>
    <row r="34" spans="1:10" ht="39.6" customHeight="1" x14ac:dyDescent="0.25">
      <c r="A34" s="275">
        <v>3212</v>
      </c>
      <c r="B34" s="276"/>
      <c r="C34" s="277"/>
      <c r="D34" s="277" t="s">
        <v>198</v>
      </c>
      <c r="E34" s="202"/>
      <c r="F34" s="202"/>
      <c r="G34" s="202"/>
      <c r="H34" s="202"/>
      <c r="I34" s="69" t="e">
        <f t="shared" si="3"/>
        <v>#DIV/0!</v>
      </c>
      <c r="J34" s="241" t="e">
        <f t="shared" si="4"/>
        <v>#DIV/0!</v>
      </c>
    </row>
    <row r="35" spans="1:10" s="431" customFormat="1" x14ac:dyDescent="0.25">
      <c r="A35" s="432" t="s">
        <v>67</v>
      </c>
      <c r="B35" s="434"/>
      <c r="C35" s="433"/>
      <c r="D35" s="393" t="s">
        <v>68</v>
      </c>
      <c r="E35" s="394">
        <f>SUM(E36)</f>
        <v>24094.15</v>
      </c>
      <c r="F35" s="394">
        <f>SUM(F36)</f>
        <v>27226</v>
      </c>
      <c r="G35" s="394">
        <f>SUM(G36)</f>
        <v>27226</v>
      </c>
      <c r="H35" s="394">
        <f>SUM(H36)</f>
        <v>29231.84</v>
      </c>
      <c r="I35" s="198">
        <f t="shared" si="0"/>
        <v>121.32339177767217</v>
      </c>
      <c r="J35" s="243">
        <f t="shared" si="1"/>
        <v>107.36736942628372</v>
      </c>
    </row>
    <row r="36" spans="1:10" s="431" customFormat="1" x14ac:dyDescent="0.25">
      <c r="A36" s="371">
        <v>3</v>
      </c>
      <c r="B36" s="435"/>
      <c r="C36" s="373"/>
      <c r="D36" s="232" t="s">
        <v>7</v>
      </c>
      <c r="E36" s="233">
        <f>SUM(E37+E44)</f>
        <v>24094.15</v>
      </c>
      <c r="F36" s="233">
        <f>SUM(F37+F44)</f>
        <v>27226</v>
      </c>
      <c r="G36" s="233">
        <f>SUM(G37+G44)</f>
        <v>27226</v>
      </c>
      <c r="H36" s="233">
        <f>SUM(H37+H44)</f>
        <v>29231.84</v>
      </c>
      <c r="I36" s="234">
        <f t="shared" si="0"/>
        <v>121.32339177767217</v>
      </c>
      <c r="J36" s="374">
        <f t="shared" si="1"/>
        <v>107.36736942628372</v>
      </c>
    </row>
    <row r="37" spans="1:10" s="431" customFormat="1" x14ac:dyDescent="0.25">
      <c r="A37" s="184">
        <v>31</v>
      </c>
      <c r="B37" s="436"/>
      <c r="C37" s="123"/>
      <c r="D37" s="332" t="s">
        <v>8</v>
      </c>
      <c r="E37" s="370">
        <f>SUM(E38+E40+E42)</f>
        <v>22989.83</v>
      </c>
      <c r="F37" s="370">
        <f>SUM(F38+F40+F42)</f>
        <v>26190</v>
      </c>
      <c r="G37" s="370">
        <f>SUM(G38+G40+G42)</f>
        <v>26190</v>
      </c>
      <c r="H37" s="370">
        <f>SUM(H38+H40+H42)</f>
        <v>28135.52</v>
      </c>
      <c r="I37" s="198">
        <f t="shared" si="0"/>
        <v>122.38246215826736</v>
      </c>
      <c r="J37" s="243">
        <f t="shared" si="1"/>
        <v>107.42848415425735</v>
      </c>
    </row>
    <row r="38" spans="1:10" x14ac:dyDescent="0.25">
      <c r="A38" s="177">
        <v>311</v>
      </c>
      <c r="B38" s="276"/>
      <c r="C38" s="427"/>
      <c r="D38" s="427" t="s">
        <v>196</v>
      </c>
      <c r="E38" s="428">
        <v>17993.7</v>
      </c>
      <c r="F38" s="428">
        <v>21192</v>
      </c>
      <c r="G38" s="428">
        <v>21192</v>
      </c>
      <c r="H38" s="428">
        <v>22898.98</v>
      </c>
      <c r="I38" s="429">
        <f t="shared" si="0"/>
        <v>127.26109693948437</v>
      </c>
      <c r="J38" s="430">
        <f t="shared" si="1"/>
        <v>108.05483201208004</v>
      </c>
    </row>
    <row r="39" spans="1:10" ht="18" customHeight="1" x14ac:dyDescent="0.25">
      <c r="A39" s="275">
        <v>3111</v>
      </c>
      <c r="B39" s="276"/>
      <c r="C39" s="277"/>
      <c r="D39" s="277" t="s">
        <v>140</v>
      </c>
      <c r="E39" s="202"/>
      <c r="F39" s="202"/>
      <c r="G39" s="202"/>
      <c r="H39" s="202">
        <v>22898.98</v>
      </c>
      <c r="I39" s="69" t="e">
        <f t="shared" si="0"/>
        <v>#DIV/0!</v>
      </c>
      <c r="J39" s="241" t="e">
        <f t="shared" si="1"/>
        <v>#DIV/0!</v>
      </c>
    </row>
    <row r="40" spans="1:10" ht="18.600000000000001" customHeight="1" x14ac:dyDescent="0.25">
      <c r="A40" s="275">
        <v>312</v>
      </c>
      <c r="B40" s="276"/>
      <c r="C40" s="277"/>
      <c r="D40" s="277" t="s">
        <v>142</v>
      </c>
      <c r="E40" s="202">
        <v>2027.23</v>
      </c>
      <c r="F40" s="202">
        <v>1500</v>
      </c>
      <c r="G40" s="202">
        <v>1500</v>
      </c>
      <c r="H40" s="202">
        <v>1458.24</v>
      </c>
      <c r="I40" s="69">
        <f t="shared" si="0"/>
        <v>71.932637145267194</v>
      </c>
      <c r="J40" s="241">
        <f t="shared" si="1"/>
        <v>97.216000000000008</v>
      </c>
    </row>
    <row r="41" spans="1:10" ht="15" customHeight="1" x14ac:dyDescent="0.25">
      <c r="A41" s="275">
        <v>3121</v>
      </c>
      <c r="B41" s="276"/>
      <c r="C41" s="277"/>
      <c r="D41" s="277" t="s">
        <v>142</v>
      </c>
      <c r="E41" s="202"/>
      <c r="F41" s="202"/>
      <c r="G41" s="202"/>
      <c r="H41" s="202">
        <v>1458.24</v>
      </c>
      <c r="I41" s="69" t="e">
        <f t="shared" si="0"/>
        <v>#DIV/0!</v>
      </c>
      <c r="J41" s="241" t="e">
        <f t="shared" si="1"/>
        <v>#DIV/0!</v>
      </c>
    </row>
    <row r="42" spans="1:10" x14ac:dyDescent="0.25">
      <c r="A42" s="275">
        <v>313</v>
      </c>
      <c r="B42" s="276"/>
      <c r="C42" s="277"/>
      <c r="D42" s="277" t="s">
        <v>143</v>
      </c>
      <c r="E42" s="202">
        <v>2968.9</v>
      </c>
      <c r="F42" s="202">
        <v>3498</v>
      </c>
      <c r="G42" s="202">
        <v>3498</v>
      </c>
      <c r="H42" s="202">
        <v>3778.3</v>
      </c>
      <c r="I42" s="69">
        <f t="shared" si="0"/>
        <v>127.2626225201253</v>
      </c>
      <c r="J42" s="241">
        <f t="shared" si="1"/>
        <v>108.01315037164095</v>
      </c>
    </row>
    <row r="43" spans="1:10" ht="24" customHeight="1" x14ac:dyDescent="0.25">
      <c r="A43" s="275">
        <v>3132</v>
      </c>
      <c r="B43" s="276"/>
      <c r="C43" s="277"/>
      <c r="D43" s="277" t="s">
        <v>197</v>
      </c>
      <c r="E43" s="202"/>
      <c r="F43" s="202"/>
      <c r="G43" s="202"/>
      <c r="H43" s="202">
        <v>3778.3</v>
      </c>
      <c r="I43" s="69" t="e">
        <f t="shared" si="0"/>
        <v>#DIV/0!</v>
      </c>
      <c r="J43" s="241" t="e">
        <f t="shared" si="1"/>
        <v>#DIV/0!</v>
      </c>
    </row>
    <row r="44" spans="1:10" x14ac:dyDescent="0.25">
      <c r="A44" s="278">
        <v>32</v>
      </c>
      <c r="B44" s="214"/>
      <c r="C44" s="257"/>
      <c r="D44" s="215" t="s">
        <v>16</v>
      </c>
      <c r="E44" s="370">
        <f>SUM(E45)</f>
        <v>1104.32</v>
      </c>
      <c r="F44" s="370">
        <f>SUM(F45)</f>
        <v>1036</v>
      </c>
      <c r="G44" s="370">
        <f>SUM(G45)</f>
        <v>1036</v>
      </c>
      <c r="H44" s="370">
        <f>SUM(H45)</f>
        <v>1096.32</v>
      </c>
      <c r="I44" s="198">
        <f t="shared" si="0"/>
        <v>99.275572297884679</v>
      </c>
      <c r="J44" s="243">
        <f t="shared" si="1"/>
        <v>105.82239382239382</v>
      </c>
    </row>
    <row r="45" spans="1:10" ht="27" customHeight="1" x14ac:dyDescent="0.25">
      <c r="A45" s="275">
        <v>321</v>
      </c>
      <c r="B45" s="276"/>
      <c r="C45" s="277"/>
      <c r="D45" s="277" t="s">
        <v>146</v>
      </c>
      <c r="E45" s="202">
        <v>1104.32</v>
      </c>
      <c r="F45" s="202">
        <v>1036</v>
      </c>
      <c r="G45" s="202">
        <v>1036</v>
      </c>
      <c r="H45" s="202">
        <v>1096.32</v>
      </c>
      <c r="I45" s="69">
        <f t="shared" si="0"/>
        <v>99.275572297884679</v>
      </c>
      <c r="J45" s="241">
        <f t="shared" si="1"/>
        <v>105.82239382239382</v>
      </c>
    </row>
    <row r="46" spans="1:10" ht="39.6" customHeight="1" x14ac:dyDescent="0.25">
      <c r="A46" s="275">
        <v>3212</v>
      </c>
      <c r="B46" s="276"/>
      <c r="C46" s="277"/>
      <c r="D46" s="277" t="s">
        <v>198</v>
      </c>
      <c r="E46" s="202"/>
      <c r="F46" s="202"/>
      <c r="G46" s="202"/>
      <c r="H46" s="202">
        <v>1096.32</v>
      </c>
      <c r="I46" s="69" t="e">
        <f t="shared" si="0"/>
        <v>#DIV/0!</v>
      </c>
      <c r="J46" s="241" t="e">
        <f t="shared" si="1"/>
        <v>#DIV/0!</v>
      </c>
    </row>
    <row r="47" spans="1:10" ht="25.5" x14ac:dyDescent="0.25">
      <c r="A47" s="510" t="s">
        <v>69</v>
      </c>
      <c r="B47" s="510"/>
      <c r="C47" s="510"/>
      <c r="D47" s="292" t="s">
        <v>70</v>
      </c>
      <c r="E47" s="364">
        <f>SUM(E48+E177+E187)</f>
        <v>848964.95999999985</v>
      </c>
      <c r="F47" s="364">
        <f>SUM(F48+F177+F187)</f>
        <v>915968</v>
      </c>
      <c r="G47" s="364">
        <f>SUM(G48+G177+G187)</f>
        <v>915968</v>
      </c>
      <c r="H47" s="364">
        <f>SUM(H48+H177+H187)</f>
        <v>921880.11</v>
      </c>
      <c r="I47" s="362">
        <f t="shared" si="0"/>
        <v>108.58871136448317</v>
      </c>
      <c r="J47" s="238">
        <f t="shared" si="1"/>
        <v>100.64544940434601</v>
      </c>
    </row>
    <row r="48" spans="1:10" ht="38.25" x14ac:dyDescent="0.25">
      <c r="A48" s="511" t="s">
        <v>71</v>
      </c>
      <c r="B48" s="511"/>
      <c r="C48" s="511"/>
      <c r="D48" s="159" t="s">
        <v>72</v>
      </c>
      <c r="E48" s="294">
        <f>SUM(E49+E64+E89+E124+E159+E171)</f>
        <v>795362.70999999985</v>
      </c>
      <c r="F48" s="294">
        <f>SUM(F49+F64+F89+F124+F159+F171)</f>
        <v>891118</v>
      </c>
      <c r="G48" s="294">
        <f>SUM(G49+G64+G89+G124+G159+G171)</f>
        <v>891118</v>
      </c>
      <c r="H48" s="294">
        <f>SUM(H49+H64+H89+H124+H159+H171)</f>
        <v>897098.16</v>
      </c>
      <c r="I48" s="198">
        <f t="shared" si="0"/>
        <v>112.79107616196895</v>
      </c>
      <c r="J48" s="243">
        <f t="shared" si="1"/>
        <v>100.67108508637466</v>
      </c>
    </row>
    <row r="49" spans="1:11" ht="21.6" customHeight="1" x14ac:dyDescent="0.25">
      <c r="A49" s="512" t="s">
        <v>65</v>
      </c>
      <c r="B49" s="512"/>
      <c r="C49" s="512"/>
      <c r="D49" s="332" t="s">
        <v>66</v>
      </c>
      <c r="E49" s="370">
        <f>SUM(E50)</f>
        <v>4011</v>
      </c>
      <c r="F49" s="370">
        <f>SUM(F50)</f>
        <v>2202</v>
      </c>
      <c r="G49" s="370">
        <f>SUM(G50)</f>
        <v>2202</v>
      </c>
      <c r="H49" s="370">
        <f>SUM(H50)</f>
        <v>2201.5</v>
      </c>
      <c r="I49" s="198">
        <f t="shared" si="0"/>
        <v>54.886561954624781</v>
      </c>
      <c r="J49" s="243">
        <f t="shared" si="1"/>
        <v>99.97729336966394</v>
      </c>
    </row>
    <row r="50" spans="1:11" ht="18" customHeight="1" x14ac:dyDescent="0.25">
      <c r="A50" s="513">
        <v>3</v>
      </c>
      <c r="B50" s="513"/>
      <c r="C50" s="513"/>
      <c r="D50" s="232" t="s">
        <v>7</v>
      </c>
      <c r="E50" s="233">
        <f>SUM(E51+E85)</f>
        <v>4011</v>
      </c>
      <c r="F50" s="233">
        <f>SUM(F51+F85)</f>
        <v>2202</v>
      </c>
      <c r="G50" s="233">
        <f>SUM(G51+G85)</f>
        <v>2202</v>
      </c>
      <c r="H50" s="233">
        <f>H51</f>
        <v>2201.5</v>
      </c>
      <c r="I50" s="234">
        <f t="shared" si="0"/>
        <v>54.886561954624781</v>
      </c>
      <c r="J50" s="374">
        <f t="shared" si="1"/>
        <v>99.97729336966394</v>
      </c>
    </row>
    <row r="51" spans="1:11" ht="14.45" customHeight="1" x14ac:dyDescent="0.25">
      <c r="A51" s="509">
        <v>32</v>
      </c>
      <c r="B51" s="509"/>
      <c r="C51" s="509"/>
      <c r="D51" s="225" t="s">
        <v>16</v>
      </c>
      <c r="E51" s="370">
        <f>SUM(E52+E57+E69+E79+E62)</f>
        <v>4011</v>
      </c>
      <c r="F51" s="370">
        <f>SUM(F52+F57+E69+E79)</f>
        <v>2202</v>
      </c>
      <c r="G51" s="370">
        <f>SUM(G52+G57+F69+F79)</f>
        <v>2202</v>
      </c>
      <c r="H51" s="370">
        <f>H52+H57</f>
        <v>2201.5</v>
      </c>
      <c r="I51" s="198">
        <f t="shared" si="0"/>
        <v>54.886561954624781</v>
      </c>
      <c r="J51" s="239">
        <f t="shared" si="1"/>
        <v>99.97729336966394</v>
      </c>
    </row>
    <row r="52" spans="1:11" ht="14.45" customHeight="1" x14ac:dyDescent="0.25">
      <c r="A52" s="155">
        <v>321</v>
      </c>
      <c r="B52" s="156"/>
      <c r="C52" s="149"/>
      <c r="D52" s="140" t="s">
        <v>146</v>
      </c>
      <c r="E52" s="202">
        <f t="shared" ref="E52" si="5">SUM(E53:E56)</f>
        <v>0</v>
      </c>
      <c r="F52" s="202">
        <v>191</v>
      </c>
      <c r="G52" s="202">
        <v>191</v>
      </c>
      <c r="H52" s="202">
        <v>180.55</v>
      </c>
      <c r="I52" s="199" t="e">
        <f t="shared" si="0"/>
        <v>#DIV/0!</v>
      </c>
      <c r="J52" s="240">
        <f t="shared" si="1"/>
        <v>94.528795811518336</v>
      </c>
    </row>
    <row r="53" spans="1:11" ht="14.45" customHeight="1" x14ac:dyDescent="0.25">
      <c r="A53" s="152">
        <v>3211</v>
      </c>
      <c r="B53" s="153"/>
      <c r="C53" s="154"/>
      <c r="D53" s="141" t="s">
        <v>147</v>
      </c>
      <c r="E53" s="202"/>
      <c r="F53" s="202"/>
      <c r="G53" s="202"/>
      <c r="H53" s="202">
        <v>180.55</v>
      </c>
      <c r="I53" s="69" t="e">
        <f t="shared" si="0"/>
        <v>#DIV/0!</v>
      </c>
      <c r="J53" s="241" t="e">
        <f t="shared" si="1"/>
        <v>#DIV/0!</v>
      </c>
    </row>
    <row r="54" spans="1:11" ht="25.15" customHeight="1" x14ac:dyDescent="0.25">
      <c r="A54" s="152">
        <v>3212</v>
      </c>
      <c r="B54" s="153"/>
      <c r="C54" s="154"/>
      <c r="D54" s="141" t="s">
        <v>199</v>
      </c>
      <c r="E54" s="202"/>
      <c r="F54" s="202"/>
      <c r="G54" s="202"/>
      <c r="H54" s="202"/>
      <c r="I54" s="69" t="e">
        <f t="shared" si="0"/>
        <v>#DIV/0!</v>
      </c>
      <c r="J54" s="241" t="e">
        <f t="shared" si="1"/>
        <v>#DIV/0!</v>
      </c>
    </row>
    <row r="55" spans="1:11" ht="14.45" customHeight="1" x14ac:dyDescent="0.25">
      <c r="A55" s="152">
        <v>3213</v>
      </c>
      <c r="B55" s="153"/>
      <c r="C55" s="154"/>
      <c r="D55" s="141" t="s">
        <v>200</v>
      </c>
      <c r="E55" s="202"/>
      <c r="F55" s="202"/>
      <c r="G55" s="202"/>
      <c r="H55" s="202"/>
      <c r="I55" s="69" t="e">
        <f t="shared" si="0"/>
        <v>#DIV/0!</v>
      </c>
      <c r="J55" s="241" t="e">
        <f t="shared" si="1"/>
        <v>#DIV/0!</v>
      </c>
    </row>
    <row r="56" spans="1:11" ht="25.9" customHeight="1" x14ac:dyDescent="0.25">
      <c r="A56" s="152">
        <v>3214</v>
      </c>
      <c r="B56" s="153"/>
      <c r="C56" s="154"/>
      <c r="D56" s="141" t="s">
        <v>201</v>
      </c>
      <c r="E56" s="202"/>
      <c r="F56" s="202"/>
      <c r="G56" s="202"/>
      <c r="H56" s="202"/>
      <c r="I56" s="69" t="e">
        <f t="shared" si="0"/>
        <v>#DIV/0!</v>
      </c>
      <c r="J56" s="241" t="e">
        <f t="shared" si="1"/>
        <v>#DIV/0!</v>
      </c>
    </row>
    <row r="57" spans="1:11" ht="19.899999999999999" customHeight="1" x14ac:dyDescent="0.25">
      <c r="A57" s="444">
        <v>322</v>
      </c>
      <c r="B57" s="445"/>
      <c r="C57" s="446"/>
      <c r="D57" s="447" t="s">
        <v>202</v>
      </c>
      <c r="E57" s="448">
        <v>2011</v>
      </c>
      <c r="F57" s="448">
        <v>2011</v>
      </c>
      <c r="G57" s="448">
        <v>2011</v>
      </c>
      <c r="H57" s="448">
        <v>2020.95</v>
      </c>
      <c r="I57" s="449">
        <f t="shared" si="0"/>
        <v>100.49477871705619</v>
      </c>
      <c r="J57" s="450">
        <f t="shared" si="1"/>
        <v>100.49477871705619</v>
      </c>
    </row>
    <row r="58" spans="1:11" ht="26.45" customHeight="1" x14ac:dyDescent="0.25">
      <c r="A58" s="152">
        <v>3221</v>
      </c>
      <c r="B58" s="153"/>
      <c r="C58" s="154"/>
      <c r="D58" s="141" t="s">
        <v>203</v>
      </c>
      <c r="E58" s="202">
        <v>865.26</v>
      </c>
      <c r="F58" s="202"/>
      <c r="G58" s="202"/>
      <c r="H58" s="202"/>
      <c r="I58" s="69">
        <f t="shared" si="0"/>
        <v>0</v>
      </c>
      <c r="J58" s="241" t="e">
        <f t="shared" si="1"/>
        <v>#DIV/0!</v>
      </c>
    </row>
    <row r="59" spans="1:11" ht="18" customHeight="1" x14ac:dyDescent="0.25">
      <c r="A59" s="152">
        <v>3222</v>
      </c>
      <c r="B59" s="153"/>
      <c r="C59" s="154"/>
      <c r="D59" s="141" t="s">
        <v>152</v>
      </c>
      <c r="E59" s="202">
        <v>401.74</v>
      </c>
      <c r="F59" s="202"/>
      <c r="G59" s="202"/>
      <c r="H59" s="202"/>
      <c r="I59" s="69">
        <f t="shared" si="0"/>
        <v>0</v>
      </c>
      <c r="J59" s="241" t="e">
        <f t="shared" si="1"/>
        <v>#DIV/0!</v>
      </c>
    </row>
    <row r="60" spans="1:11" ht="18" customHeight="1" x14ac:dyDescent="0.25">
      <c r="A60" s="152">
        <v>3223</v>
      </c>
      <c r="B60" s="153"/>
      <c r="C60" s="154"/>
      <c r="D60" s="141" t="s">
        <v>153</v>
      </c>
      <c r="E60" s="202">
        <v>744</v>
      </c>
      <c r="F60" s="202"/>
      <c r="G60" s="202"/>
      <c r="H60" s="202"/>
      <c r="I60" s="69">
        <f t="shared" si="0"/>
        <v>0</v>
      </c>
      <c r="J60" s="241" t="e">
        <f t="shared" si="1"/>
        <v>#DIV/0!</v>
      </c>
    </row>
    <row r="61" spans="1:11" ht="18" customHeight="1" x14ac:dyDescent="0.25">
      <c r="A61" s="152">
        <v>3224</v>
      </c>
      <c r="B61" s="153"/>
      <c r="C61" s="154"/>
      <c r="D61" s="277" t="s">
        <v>282</v>
      </c>
      <c r="E61" s="202"/>
      <c r="F61" s="202"/>
      <c r="G61" s="202"/>
      <c r="H61" s="202"/>
      <c r="I61" s="69"/>
      <c r="J61" s="241"/>
    </row>
    <row r="62" spans="1:11" x14ac:dyDescent="0.25">
      <c r="A62" s="444">
        <v>323</v>
      </c>
      <c r="B62" s="445"/>
      <c r="C62" s="446"/>
      <c r="D62" s="447" t="s">
        <v>157</v>
      </c>
      <c r="E62" s="448">
        <f>E63</f>
        <v>2000</v>
      </c>
      <c r="F62" s="448">
        <f t="shared" ref="F62" si="6">SUM(F64:F67)</f>
        <v>0</v>
      </c>
      <c r="G62" s="448">
        <f t="shared" ref="G62" si="7">SUM(G64:G67)</f>
        <v>0</v>
      </c>
      <c r="H62" s="448">
        <v>0</v>
      </c>
      <c r="I62" s="449">
        <f t="shared" ref="I62" si="8">SUM(H62/E62*100)</f>
        <v>0</v>
      </c>
      <c r="J62" s="450" t="e">
        <f t="shared" ref="J62" si="9">H62/F62*100</f>
        <v>#DIV/0!</v>
      </c>
    </row>
    <row r="63" spans="1:11" ht="25.5" x14ac:dyDescent="0.25">
      <c r="A63" s="152">
        <v>3231</v>
      </c>
      <c r="B63" s="153"/>
      <c r="C63" s="153"/>
      <c r="D63" s="106" t="s">
        <v>274</v>
      </c>
      <c r="E63" s="202">
        <v>2000</v>
      </c>
      <c r="F63" s="202"/>
      <c r="G63" s="202"/>
      <c r="H63" s="202"/>
      <c r="I63" s="69"/>
      <c r="J63" s="241"/>
      <c r="K63" s="77"/>
    </row>
    <row r="64" spans="1:11" ht="25.5" customHeight="1" x14ac:dyDescent="0.25">
      <c r="A64" s="365" t="s">
        <v>249</v>
      </c>
      <c r="B64" s="366"/>
      <c r="C64" s="367"/>
      <c r="D64" s="368" t="s">
        <v>225</v>
      </c>
      <c r="E64" s="363">
        <v>146.24</v>
      </c>
      <c r="F64" s="363">
        <v>0</v>
      </c>
      <c r="G64" s="363">
        <v>0</v>
      </c>
      <c r="H64" s="363">
        <f>H65</f>
        <v>1658.66</v>
      </c>
      <c r="I64" s="362">
        <v>0</v>
      </c>
      <c r="J64" s="238">
        <v>100.48</v>
      </c>
    </row>
    <row r="65" spans="1:10" ht="18" customHeight="1" x14ac:dyDescent="0.25">
      <c r="A65" s="155">
        <v>322</v>
      </c>
      <c r="B65" s="156"/>
      <c r="C65" s="149"/>
      <c r="D65" s="140" t="s">
        <v>270</v>
      </c>
      <c r="E65" s="201">
        <v>146.24</v>
      </c>
      <c r="F65" s="201">
        <v>0</v>
      </c>
      <c r="G65" s="201">
        <v>0</v>
      </c>
      <c r="H65" s="201">
        <v>1658.66</v>
      </c>
      <c r="I65" s="199"/>
      <c r="J65" s="240"/>
    </row>
    <row r="66" spans="1:10" ht="27" customHeight="1" x14ac:dyDescent="0.25">
      <c r="A66" s="152">
        <v>3222</v>
      </c>
      <c r="B66" s="153"/>
      <c r="C66" s="154"/>
      <c r="D66" s="141" t="s">
        <v>269</v>
      </c>
      <c r="E66" s="202">
        <v>146.24</v>
      </c>
      <c r="F66" s="202"/>
      <c r="G66" s="202"/>
      <c r="H66" s="202"/>
      <c r="I66" s="69">
        <f t="shared" si="0"/>
        <v>0</v>
      </c>
      <c r="J66" s="241" t="e">
        <f t="shared" si="1"/>
        <v>#DIV/0!</v>
      </c>
    </row>
    <row r="67" spans="1:10" ht="18.600000000000001" customHeight="1" x14ac:dyDescent="0.25">
      <c r="A67" s="152">
        <v>3224</v>
      </c>
      <c r="B67" s="153"/>
      <c r="C67" s="154"/>
      <c r="D67" s="141" t="s">
        <v>283</v>
      </c>
      <c r="E67" s="202">
        <v>0</v>
      </c>
      <c r="F67" s="202"/>
      <c r="G67" s="202"/>
      <c r="H67" s="202"/>
      <c r="I67" s="69" t="e">
        <f t="shared" si="0"/>
        <v>#DIV/0!</v>
      </c>
      <c r="J67" s="241" t="e">
        <f t="shared" si="1"/>
        <v>#DIV/0!</v>
      </c>
    </row>
    <row r="68" spans="1:10" ht="24.6" customHeight="1" x14ac:dyDescent="0.25">
      <c r="A68" s="152">
        <v>3229</v>
      </c>
      <c r="B68" s="153"/>
      <c r="C68" s="154"/>
      <c r="D68" s="141" t="s">
        <v>269</v>
      </c>
      <c r="E68" s="202"/>
      <c r="F68" s="202"/>
      <c r="G68" s="202"/>
      <c r="H68" s="202"/>
      <c r="I68" s="69" t="e">
        <f t="shared" si="0"/>
        <v>#DIV/0!</v>
      </c>
      <c r="J68" s="241" t="e">
        <f t="shared" si="1"/>
        <v>#DIV/0!</v>
      </c>
    </row>
    <row r="69" spans="1:10" ht="18.600000000000001" customHeight="1" x14ac:dyDescent="0.25">
      <c r="A69" s="272">
        <v>323</v>
      </c>
      <c r="B69" s="273"/>
      <c r="C69" s="274"/>
      <c r="D69" s="140" t="s">
        <v>157</v>
      </c>
      <c r="E69" s="201">
        <f t="shared" ref="E69" si="10">SUM(E70:E78)</f>
        <v>0</v>
      </c>
      <c r="F69" s="201">
        <f t="shared" ref="F69:H69" si="11">SUM(F70:F78)</f>
        <v>0</v>
      </c>
      <c r="G69" s="201">
        <f t="shared" ref="G69" si="12">SUM(G70:G78)</f>
        <v>0</v>
      </c>
      <c r="H69" s="201">
        <f t="shared" si="11"/>
        <v>0</v>
      </c>
      <c r="I69" s="199" t="e">
        <f t="shared" si="0"/>
        <v>#DIV/0!</v>
      </c>
      <c r="J69" s="240" t="e">
        <f t="shared" si="1"/>
        <v>#DIV/0!</v>
      </c>
    </row>
    <row r="70" spans="1:10" ht="18.600000000000001" customHeight="1" x14ac:dyDescent="0.25">
      <c r="A70" s="165">
        <v>3231</v>
      </c>
      <c r="B70" s="142"/>
      <c r="C70" s="166"/>
      <c r="D70" s="164" t="s">
        <v>206</v>
      </c>
      <c r="E70" s="202"/>
      <c r="F70" s="202"/>
      <c r="G70" s="202"/>
      <c r="H70" s="202"/>
      <c r="I70" s="69" t="e">
        <f t="shared" si="0"/>
        <v>#DIV/0!</v>
      </c>
      <c r="J70" s="241" t="e">
        <f t="shared" si="1"/>
        <v>#DIV/0!</v>
      </c>
    </row>
    <row r="71" spans="1:10" ht="28.15" customHeight="1" x14ac:dyDescent="0.25">
      <c r="A71" s="152">
        <v>3232</v>
      </c>
      <c r="B71" s="153"/>
      <c r="C71" s="154"/>
      <c r="D71" s="141" t="s">
        <v>159</v>
      </c>
      <c r="E71" s="202"/>
      <c r="F71" s="202"/>
      <c r="G71" s="202"/>
      <c r="H71" s="202"/>
      <c r="I71" s="69" t="e">
        <f t="shared" si="0"/>
        <v>#DIV/0!</v>
      </c>
      <c r="J71" s="241" t="e">
        <f t="shared" si="1"/>
        <v>#DIV/0!</v>
      </c>
    </row>
    <row r="72" spans="1:10" ht="18.600000000000001" customHeight="1" x14ac:dyDescent="0.25">
      <c r="A72" s="152">
        <v>3233</v>
      </c>
      <c r="B72" s="153"/>
      <c r="C72" s="154"/>
      <c r="D72" s="141" t="s">
        <v>207</v>
      </c>
      <c r="E72" s="202"/>
      <c r="F72" s="202"/>
      <c r="G72" s="202"/>
      <c r="H72" s="202"/>
      <c r="I72" s="69" t="e">
        <f t="shared" si="0"/>
        <v>#DIV/0!</v>
      </c>
      <c r="J72" s="241" t="e">
        <f t="shared" si="1"/>
        <v>#DIV/0!</v>
      </c>
    </row>
    <row r="73" spans="1:10" ht="18.600000000000001" customHeight="1" x14ac:dyDescent="0.25">
      <c r="A73" s="152">
        <v>3234</v>
      </c>
      <c r="B73" s="153"/>
      <c r="C73" s="154"/>
      <c r="D73" s="141" t="s">
        <v>161</v>
      </c>
      <c r="E73" s="202"/>
      <c r="F73" s="202"/>
      <c r="G73" s="202"/>
      <c r="H73" s="202"/>
      <c r="I73" s="69" t="e">
        <f t="shared" si="0"/>
        <v>#DIV/0!</v>
      </c>
      <c r="J73" s="241" t="e">
        <f t="shared" si="1"/>
        <v>#DIV/0!</v>
      </c>
    </row>
    <row r="74" spans="1:10" ht="18.600000000000001" customHeight="1" x14ac:dyDescent="0.25">
      <c r="A74" s="152">
        <v>3235</v>
      </c>
      <c r="B74" s="153"/>
      <c r="C74" s="154"/>
      <c r="D74" s="141" t="s">
        <v>162</v>
      </c>
      <c r="E74" s="202"/>
      <c r="F74" s="202"/>
      <c r="G74" s="202"/>
      <c r="H74" s="202"/>
      <c r="I74" s="69" t="e">
        <f t="shared" si="0"/>
        <v>#DIV/0!</v>
      </c>
      <c r="J74" s="241" t="e">
        <f t="shared" si="1"/>
        <v>#DIV/0!</v>
      </c>
    </row>
    <row r="75" spans="1:10" ht="18.600000000000001" customHeight="1" x14ac:dyDescent="0.25">
      <c r="A75" s="152">
        <v>3236</v>
      </c>
      <c r="B75" s="153"/>
      <c r="C75" s="154"/>
      <c r="D75" s="106" t="s">
        <v>208</v>
      </c>
      <c r="E75" s="202"/>
      <c r="F75" s="202"/>
      <c r="G75" s="202"/>
      <c r="H75" s="202"/>
      <c r="I75" s="69" t="e">
        <f t="shared" si="0"/>
        <v>#DIV/0!</v>
      </c>
      <c r="J75" s="241" t="e">
        <f t="shared" si="1"/>
        <v>#DIV/0!</v>
      </c>
    </row>
    <row r="76" spans="1:10" ht="18.600000000000001" customHeight="1" x14ac:dyDescent="0.25">
      <c r="A76" s="152">
        <v>3237</v>
      </c>
      <c r="B76" s="153"/>
      <c r="C76" s="154"/>
      <c r="D76" s="106" t="s">
        <v>209</v>
      </c>
      <c r="E76" s="202"/>
      <c r="F76" s="202"/>
      <c r="G76" s="202"/>
      <c r="H76" s="202"/>
      <c r="I76" s="69" t="e">
        <f t="shared" si="0"/>
        <v>#DIV/0!</v>
      </c>
      <c r="J76" s="241" t="e">
        <f t="shared" si="1"/>
        <v>#DIV/0!</v>
      </c>
    </row>
    <row r="77" spans="1:10" ht="18.600000000000001" customHeight="1" x14ac:dyDescent="0.25">
      <c r="A77" s="152">
        <v>3238</v>
      </c>
      <c r="B77" s="153"/>
      <c r="C77" s="154"/>
      <c r="D77" s="106" t="s">
        <v>165</v>
      </c>
      <c r="E77" s="202"/>
      <c r="F77" s="202"/>
      <c r="G77" s="202"/>
      <c r="H77" s="202"/>
      <c r="I77" s="69" t="e">
        <f t="shared" si="0"/>
        <v>#DIV/0!</v>
      </c>
      <c r="J77" s="241" t="e">
        <f t="shared" si="1"/>
        <v>#DIV/0!</v>
      </c>
    </row>
    <row r="78" spans="1:10" ht="18.600000000000001" customHeight="1" x14ac:dyDescent="0.25">
      <c r="A78" s="152">
        <v>3239</v>
      </c>
      <c r="B78" s="153"/>
      <c r="C78" s="154"/>
      <c r="D78" s="106" t="s">
        <v>166</v>
      </c>
      <c r="E78" s="202"/>
      <c r="F78" s="202"/>
      <c r="G78" s="202"/>
      <c r="H78" s="202"/>
      <c r="I78" s="69" t="e">
        <f t="shared" si="0"/>
        <v>#DIV/0!</v>
      </c>
      <c r="J78" s="241" t="e">
        <f t="shared" si="1"/>
        <v>#DIV/0!</v>
      </c>
    </row>
    <row r="79" spans="1:10" ht="26.45" customHeight="1" x14ac:dyDescent="0.25">
      <c r="A79" s="418">
        <v>329</v>
      </c>
      <c r="B79" s="419"/>
      <c r="C79" s="420"/>
      <c r="D79" s="421" t="s">
        <v>167</v>
      </c>
      <c r="E79" s="422">
        <f t="shared" ref="E79" si="13">SUM(E80:E84)</f>
        <v>0</v>
      </c>
      <c r="F79" s="422">
        <f t="shared" ref="F79:H79" si="14">SUM(F80:F84)</f>
        <v>0</v>
      </c>
      <c r="G79" s="422">
        <f t="shared" ref="G79" si="15">SUM(G80:G84)</f>
        <v>0</v>
      </c>
      <c r="H79" s="422">
        <f t="shared" si="14"/>
        <v>0</v>
      </c>
      <c r="I79" s="199" t="e">
        <f t="shared" si="0"/>
        <v>#DIV/0!</v>
      </c>
      <c r="J79" s="240" t="e">
        <f t="shared" si="1"/>
        <v>#DIV/0!</v>
      </c>
    </row>
    <row r="80" spans="1:10" ht="16.899999999999999" customHeight="1" x14ac:dyDescent="0.25">
      <c r="A80" s="167">
        <v>3292</v>
      </c>
      <c r="B80" s="168"/>
      <c r="C80" s="169"/>
      <c r="D80" s="31" t="s">
        <v>169</v>
      </c>
      <c r="E80" s="203"/>
      <c r="F80" s="203"/>
      <c r="G80" s="203"/>
      <c r="H80" s="203"/>
      <c r="I80" s="69" t="e">
        <f t="shared" si="0"/>
        <v>#DIV/0!</v>
      </c>
      <c r="J80" s="241" t="e">
        <f t="shared" si="1"/>
        <v>#DIV/0!</v>
      </c>
    </row>
    <row r="81" spans="1:10" ht="15" customHeight="1" x14ac:dyDescent="0.25">
      <c r="A81" s="167">
        <v>3294</v>
      </c>
      <c r="B81" s="168"/>
      <c r="C81" s="169"/>
      <c r="D81" s="31" t="s">
        <v>210</v>
      </c>
      <c r="E81" s="203"/>
      <c r="F81" s="203"/>
      <c r="G81" s="203"/>
      <c r="H81" s="203"/>
      <c r="I81" s="69" t="e">
        <f t="shared" si="0"/>
        <v>#DIV/0!</v>
      </c>
      <c r="J81" s="241" t="e">
        <f t="shared" si="1"/>
        <v>#DIV/0!</v>
      </c>
    </row>
    <row r="82" spans="1:10" ht="16.149999999999999" customHeight="1" x14ac:dyDescent="0.25">
      <c r="A82" s="167">
        <v>3295</v>
      </c>
      <c r="B82" s="168"/>
      <c r="C82" s="169"/>
      <c r="D82" s="31" t="s">
        <v>172</v>
      </c>
      <c r="E82" s="203"/>
      <c r="F82" s="203"/>
      <c r="G82" s="203"/>
      <c r="H82" s="203"/>
      <c r="I82" s="69" t="e">
        <f t="shared" si="0"/>
        <v>#DIV/0!</v>
      </c>
      <c r="J82" s="241" t="e">
        <f t="shared" si="1"/>
        <v>#DIV/0!</v>
      </c>
    </row>
    <row r="83" spans="1:10" ht="16.149999999999999" customHeight="1" x14ac:dyDescent="0.25">
      <c r="A83" s="167">
        <v>3296</v>
      </c>
      <c r="B83" s="168"/>
      <c r="C83" s="169"/>
      <c r="D83" s="31" t="s">
        <v>173</v>
      </c>
      <c r="E83" s="203"/>
      <c r="F83" s="203"/>
      <c r="G83" s="203"/>
      <c r="H83" s="203"/>
      <c r="I83" s="69" t="e">
        <f t="shared" si="0"/>
        <v>#DIV/0!</v>
      </c>
      <c r="J83" s="241" t="e">
        <f t="shared" si="1"/>
        <v>#DIV/0!</v>
      </c>
    </row>
    <row r="84" spans="1:10" ht="28.15" customHeight="1" x14ac:dyDescent="0.25">
      <c r="A84" s="167">
        <v>3299</v>
      </c>
      <c r="B84" s="168"/>
      <c r="C84" s="169"/>
      <c r="D84" s="31" t="s">
        <v>167</v>
      </c>
      <c r="E84" s="203"/>
      <c r="F84" s="203"/>
      <c r="G84" s="203"/>
      <c r="H84" s="203"/>
      <c r="I84" s="69" t="e">
        <f t="shared" si="0"/>
        <v>#DIV/0!</v>
      </c>
      <c r="J84" s="241" t="e">
        <f t="shared" si="1"/>
        <v>#DIV/0!</v>
      </c>
    </row>
    <row r="85" spans="1:10" ht="18.600000000000001" customHeight="1" x14ac:dyDescent="0.25">
      <c r="A85" s="139">
        <v>34</v>
      </c>
      <c r="B85" s="221"/>
      <c r="C85" s="222"/>
      <c r="D85" s="215" t="s">
        <v>74</v>
      </c>
      <c r="E85" s="370">
        <f t="shared" ref="E85:H85" si="16">SUM(E86)</f>
        <v>0</v>
      </c>
      <c r="F85" s="370">
        <f t="shared" si="16"/>
        <v>0</v>
      </c>
      <c r="G85" s="370">
        <f t="shared" si="16"/>
        <v>0</v>
      </c>
      <c r="H85" s="370">
        <f t="shared" si="16"/>
        <v>0</v>
      </c>
      <c r="I85" s="213" t="e">
        <f t="shared" si="0"/>
        <v>#DIV/0!</v>
      </c>
      <c r="J85" s="239" t="e">
        <f t="shared" si="1"/>
        <v>#DIV/0!</v>
      </c>
    </row>
    <row r="86" spans="1:10" ht="18.600000000000001" customHeight="1" x14ac:dyDescent="0.25">
      <c r="A86" s="171">
        <v>343</v>
      </c>
      <c r="B86" s="172"/>
      <c r="C86" s="173"/>
      <c r="D86" s="277" t="s">
        <v>191</v>
      </c>
      <c r="E86" s="202">
        <f t="shared" ref="E86" si="17">SUM(E87+E88)</f>
        <v>0</v>
      </c>
      <c r="F86" s="202">
        <f t="shared" ref="F86:H86" si="18">SUM(F87+F88)</f>
        <v>0</v>
      </c>
      <c r="G86" s="202">
        <f t="shared" ref="G86" si="19">SUM(G87+G88)</f>
        <v>0</v>
      </c>
      <c r="H86" s="202">
        <f t="shared" si="18"/>
        <v>0</v>
      </c>
      <c r="I86" s="199" t="e">
        <f t="shared" si="0"/>
        <v>#DIV/0!</v>
      </c>
      <c r="J86" s="240" t="e">
        <f t="shared" si="1"/>
        <v>#DIV/0!</v>
      </c>
    </row>
    <row r="87" spans="1:10" ht="27.6" customHeight="1" x14ac:dyDescent="0.25">
      <c r="A87" s="171">
        <v>3431</v>
      </c>
      <c r="B87" s="172"/>
      <c r="C87" s="173"/>
      <c r="D87" s="141" t="s">
        <v>174</v>
      </c>
      <c r="E87" s="202"/>
      <c r="F87" s="202"/>
      <c r="G87" s="202"/>
      <c r="H87" s="202"/>
      <c r="I87" s="69" t="e">
        <f t="shared" si="0"/>
        <v>#DIV/0!</v>
      </c>
      <c r="J87" s="241" t="e">
        <f t="shared" si="1"/>
        <v>#DIV/0!</v>
      </c>
    </row>
    <row r="88" spans="1:10" ht="18.600000000000001" customHeight="1" x14ac:dyDescent="0.25">
      <c r="A88" s="171">
        <v>3433</v>
      </c>
      <c r="B88" s="172"/>
      <c r="C88" s="173"/>
      <c r="D88" s="141" t="s">
        <v>176</v>
      </c>
      <c r="E88" s="202"/>
      <c r="F88" s="202"/>
      <c r="G88" s="202"/>
      <c r="H88" s="202"/>
      <c r="I88" s="69" t="e">
        <f t="shared" si="0"/>
        <v>#DIV/0!</v>
      </c>
      <c r="J88" s="241" t="e">
        <f t="shared" si="1"/>
        <v>#DIV/0!</v>
      </c>
    </row>
    <row r="89" spans="1:10" ht="18.600000000000001" customHeight="1" x14ac:dyDescent="0.25">
      <c r="A89" s="512" t="s">
        <v>73</v>
      </c>
      <c r="B89" s="512"/>
      <c r="C89" s="512"/>
      <c r="D89" s="332" t="s">
        <v>75</v>
      </c>
      <c r="E89" s="370">
        <f>SUM(E90)</f>
        <v>54159.999999999993</v>
      </c>
      <c r="F89" s="370">
        <f>SUM(F90)</f>
        <v>56000</v>
      </c>
      <c r="G89" s="370">
        <f>SUM(G90)</f>
        <v>56000</v>
      </c>
      <c r="H89" s="370">
        <f>SUM(H90)</f>
        <v>56000.000000000007</v>
      </c>
      <c r="I89" s="198">
        <f t="shared" si="0"/>
        <v>103.39734121122603</v>
      </c>
      <c r="J89" s="243">
        <f t="shared" si="1"/>
        <v>100.00000000000003</v>
      </c>
    </row>
    <row r="90" spans="1:10" ht="18.600000000000001" customHeight="1" x14ac:dyDescent="0.25">
      <c r="A90" s="527">
        <v>3</v>
      </c>
      <c r="B90" s="527"/>
      <c r="C90" s="527"/>
      <c r="D90" s="356" t="s">
        <v>7</v>
      </c>
      <c r="E90" s="375">
        <f>SUM(E91+E120)</f>
        <v>54159.999999999993</v>
      </c>
      <c r="F90" s="375">
        <f>SUM(F91+F120)</f>
        <v>56000</v>
      </c>
      <c r="G90" s="375">
        <f>SUM(G91+G120)</f>
        <v>56000</v>
      </c>
      <c r="H90" s="375">
        <f>SUM(H91+H120)</f>
        <v>56000.000000000007</v>
      </c>
      <c r="I90" s="355">
        <f t="shared" ref="I90:I155" si="20">SUM(H90/E90*100)</f>
        <v>103.39734121122603</v>
      </c>
      <c r="J90" s="376">
        <f t="shared" si="1"/>
        <v>100.00000000000003</v>
      </c>
    </row>
    <row r="91" spans="1:10" ht="18.600000000000001" customHeight="1" x14ac:dyDescent="0.25">
      <c r="A91" s="528">
        <v>32</v>
      </c>
      <c r="B91" s="528"/>
      <c r="C91" s="528"/>
      <c r="D91" s="332" t="s">
        <v>16</v>
      </c>
      <c r="E91" s="395">
        <f>SUM(E92+E97+E104+E114)</f>
        <v>53552.429999999993</v>
      </c>
      <c r="F91" s="370">
        <f>SUM(F92+F97+F104+F114)</f>
        <v>55300</v>
      </c>
      <c r="G91" s="370">
        <f>SUM(G92+G97+G104+G114)</f>
        <v>55300</v>
      </c>
      <c r="H91" s="395">
        <f>SUM(H92+H97+H104+H114)</f>
        <v>55253.780000000006</v>
      </c>
      <c r="I91" s="198">
        <f t="shared" si="20"/>
        <v>103.17698001752677</v>
      </c>
      <c r="J91" s="243">
        <f t="shared" si="1"/>
        <v>99.91641952983727</v>
      </c>
    </row>
    <row r="92" spans="1:10" ht="18.600000000000001" customHeight="1" x14ac:dyDescent="0.25">
      <c r="A92" s="155">
        <v>321</v>
      </c>
      <c r="B92" s="156"/>
      <c r="C92" s="149"/>
      <c r="D92" s="140" t="s">
        <v>146</v>
      </c>
      <c r="E92" s="201">
        <f>SUM(E93:E96)</f>
        <v>4332</v>
      </c>
      <c r="F92" s="201">
        <v>3000</v>
      </c>
      <c r="G92" s="201">
        <v>3000</v>
      </c>
      <c r="H92" s="201">
        <f>SUM(H93:H96)</f>
        <v>1622.4</v>
      </c>
      <c r="I92" s="199">
        <f t="shared" si="20"/>
        <v>37.451523545706372</v>
      </c>
      <c r="J92" s="240">
        <f t="shared" ref="J92:J156" si="21">H92/F92*100</f>
        <v>54.080000000000005</v>
      </c>
    </row>
    <row r="93" spans="1:10" ht="18.600000000000001" customHeight="1" x14ac:dyDescent="0.25">
      <c r="A93" s="152">
        <v>3211</v>
      </c>
      <c r="B93" s="153"/>
      <c r="C93" s="154"/>
      <c r="D93" s="277" t="s">
        <v>147</v>
      </c>
      <c r="E93" s="202">
        <v>3577.63</v>
      </c>
      <c r="F93" s="202"/>
      <c r="G93" s="202"/>
      <c r="H93" s="202">
        <v>1150.5</v>
      </c>
      <c r="I93" s="69">
        <f t="shared" si="20"/>
        <v>32.158160569986279</v>
      </c>
      <c r="J93" s="241" t="e">
        <f t="shared" si="21"/>
        <v>#DIV/0!</v>
      </c>
    </row>
    <row r="94" spans="1:10" ht="25.15" customHeight="1" x14ac:dyDescent="0.25">
      <c r="A94" s="152">
        <v>3212</v>
      </c>
      <c r="B94" s="153"/>
      <c r="C94" s="154"/>
      <c r="D94" s="277" t="s">
        <v>199</v>
      </c>
      <c r="E94" s="202">
        <v>0</v>
      </c>
      <c r="F94" s="202"/>
      <c r="G94" s="202"/>
      <c r="H94" s="202"/>
      <c r="I94" s="69" t="e">
        <f t="shared" si="20"/>
        <v>#DIV/0!</v>
      </c>
      <c r="J94" s="241" t="e">
        <f t="shared" si="21"/>
        <v>#DIV/0!</v>
      </c>
    </row>
    <row r="95" spans="1:10" ht="18.600000000000001" customHeight="1" x14ac:dyDescent="0.25">
      <c r="A95" s="152">
        <v>3213</v>
      </c>
      <c r="B95" s="153"/>
      <c r="C95" s="154"/>
      <c r="D95" s="277" t="s">
        <v>200</v>
      </c>
      <c r="E95" s="202">
        <v>751.38</v>
      </c>
      <c r="F95" s="202">
        <v>0</v>
      </c>
      <c r="G95" s="202">
        <v>0</v>
      </c>
      <c r="H95" s="202"/>
      <c r="I95" s="69">
        <f t="shared" si="20"/>
        <v>0</v>
      </c>
      <c r="J95" s="241" t="e">
        <f t="shared" si="21"/>
        <v>#DIV/0!</v>
      </c>
    </row>
    <row r="96" spans="1:10" ht="26.45" customHeight="1" x14ac:dyDescent="0.25">
      <c r="A96" s="152">
        <v>3214</v>
      </c>
      <c r="B96" s="153"/>
      <c r="C96" s="154"/>
      <c r="D96" s="277" t="s">
        <v>201</v>
      </c>
      <c r="E96" s="202">
        <v>2.99</v>
      </c>
      <c r="F96" s="202"/>
      <c r="G96" s="202"/>
      <c r="H96" s="202">
        <v>471.9</v>
      </c>
      <c r="I96" s="69">
        <f t="shared" si="20"/>
        <v>15782.608695652172</v>
      </c>
      <c r="J96" s="241" t="e">
        <f t="shared" si="21"/>
        <v>#DIV/0!</v>
      </c>
    </row>
    <row r="97" spans="1:10" ht="38.25" customHeight="1" x14ac:dyDescent="0.25">
      <c r="A97" s="155">
        <v>322</v>
      </c>
      <c r="B97" s="156"/>
      <c r="C97" s="149"/>
      <c r="D97" s="140" t="s">
        <v>202</v>
      </c>
      <c r="E97" s="201">
        <f>SUM(E98:E103)</f>
        <v>15760.34</v>
      </c>
      <c r="F97" s="201">
        <v>18000</v>
      </c>
      <c r="G97" s="201">
        <v>18000</v>
      </c>
      <c r="H97" s="201">
        <f>SUM(H98:H103)</f>
        <v>17649.36</v>
      </c>
      <c r="I97" s="199">
        <f t="shared" si="20"/>
        <v>111.98590893343672</v>
      </c>
      <c r="J97" s="240">
        <f t="shared" si="21"/>
        <v>98.052000000000007</v>
      </c>
    </row>
    <row r="98" spans="1:10" ht="19.899999999999999" customHeight="1" x14ac:dyDescent="0.25">
      <c r="A98" s="152">
        <v>3221</v>
      </c>
      <c r="B98" s="153"/>
      <c r="C98" s="154"/>
      <c r="D98" s="277" t="s">
        <v>203</v>
      </c>
      <c r="E98" s="202">
        <v>3805.19</v>
      </c>
      <c r="F98" s="202"/>
      <c r="G98" s="202"/>
      <c r="H98" s="202">
        <v>4011.6</v>
      </c>
      <c r="I98" s="69">
        <f t="shared" si="20"/>
        <v>105.42443347112757</v>
      </c>
      <c r="J98" s="241" t="e">
        <f t="shared" si="21"/>
        <v>#DIV/0!</v>
      </c>
    </row>
    <row r="99" spans="1:10" x14ac:dyDescent="0.25">
      <c r="A99" s="152">
        <v>3222</v>
      </c>
      <c r="B99" s="153"/>
      <c r="C99" s="154"/>
      <c r="D99" s="277" t="s">
        <v>152</v>
      </c>
      <c r="E99" s="202">
        <v>0</v>
      </c>
      <c r="F99" s="202"/>
      <c r="G99" s="202"/>
      <c r="H99" s="202">
        <v>0</v>
      </c>
      <c r="I99" s="69" t="e">
        <f t="shared" si="20"/>
        <v>#DIV/0!</v>
      </c>
      <c r="J99" s="241" t="e">
        <f t="shared" si="21"/>
        <v>#DIV/0!</v>
      </c>
    </row>
    <row r="100" spans="1:10" ht="33" customHeight="1" x14ac:dyDescent="0.25">
      <c r="A100" s="152">
        <v>3223</v>
      </c>
      <c r="B100" s="153"/>
      <c r="C100" s="154"/>
      <c r="D100" s="277" t="s">
        <v>153</v>
      </c>
      <c r="E100" s="202">
        <v>6223.3</v>
      </c>
      <c r="F100" s="202"/>
      <c r="G100" s="202"/>
      <c r="H100" s="202">
        <v>7491.94</v>
      </c>
      <c r="I100" s="69">
        <f t="shared" si="20"/>
        <v>120.3853261131554</v>
      </c>
      <c r="J100" s="241" t="e">
        <f t="shared" si="21"/>
        <v>#DIV/0!</v>
      </c>
    </row>
    <row r="101" spans="1:10" ht="33" customHeight="1" x14ac:dyDescent="0.25">
      <c r="A101" s="152">
        <v>3224</v>
      </c>
      <c r="B101" s="153"/>
      <c r="C101" s="154"/>
      <c r="D101" s="277" t="s">
        <v>154</v>
      </c>
      <c r="E101" s="202">
        <v>181.52</v>
      </c>
      <c r="F101" s="202"/>
      <c r="G101" s="202"/>
      <c r="H101" s="202">
        <v>1558.05</v>
      </c>
      <c r="I101" s="69">
        <f t="shared" si="20"/>
        <v>858.33516967827222</v>
      </c>
      <c r="J101" s="241" t="e">
        <f t="shared" si="21"/>
        <v>#DIV/0!</v>
      </c>
    </row>
    <row r="102" spans="1:10" ht="14.45" customHeight="1" x14ac:dyDescent="0.25">
      <c r="A102" s="152">
        <v>3225</v>
      </c>
      <c r="B102" s="153"/>
      <c r="C102" s="154"/>
      <c r="D102" s="277" t="s">
        <v>204</v>
      </c>
      <c r="E102" s="202">
        <v>5550.33</v>
      </c>
      <c r="F102" s="202"/>
      <c r="G102" s="202"/>
      <c r="H102" s="202">
        <v>4587.7700000000004</v>
      </c>
      <c r="I102" s="69">
        <f t="shared" si="20"/>
        <v>82.657607745845752</v>
      </c>
      <c r="J102" s="241" t="e">
        <f t="shared" si="21"/>
        <v>#DIV/0!</v>
      </c>
    </row>
    <row r="103" spans="1:10" ht="26.45" customHeight="1" x14ac:dyDescent="0.25">
      <c r="A103" s="152">
        <v>3227</v>
      </c>
      <c r="B103" s="153"/>
      <c r="C103" s="154"/>
      <c r="D103" s="277" t="s">
        <v>156</v>
      </c>
      <c r="E103" s="202">
        <v>0</v>
      </c>
      <c r="F103" s="202"/>
      <c r="G103" s="202"/>
      <c r="H103" s="202"/>
      <c r="I103" s="69" t="e">
        <f t="shared" si="20"/>
        <v>#DIV/0!</v>
      </c>
      <c r="J103" s="241" t="e">
        <f t="shared" si="21"/>
        <v>#DIV/0!</v>
      </c>
    </row>
    <row r="104" spans="1:10" ht="14.45" customHeight="1" x14ac:dyDescent="0.25">
      <c r="A104" s="272">
        <v>323</v>
      </c>
      <c r="B104" s="273"/>
      <c r="C104" s="274"/>
      <c r="D104" s="140" t="s">
        <v>157</v>
      </c>
      <c r="E104" s="201">
        <f>SUM(E105:E113)</f>
        <v>33297</v>
      </c>
      <c r="F104" s="201">
        <v>34100</v>
      </c>
      <c r="G104" s="201">
        <v>34100</v>
      </c>
      <c r="H104" s="201">
        <f>SUM(H105:H113)</f>
        <v>35787.020000000004</v>
      </c>
      <c r="I104" s="199">
        <f t="shared" si="20"/>
        <v>107.4782112502628</v>
      </c>
      <c r="J104" s="240">
        <f t="shared" si="21"/>
        <v>104.94727272727273</v>
      </c>
    </row>
    <row r="105" spans="1:10" ht="23.45" customHeight="1" x14ac:dyDescent="0.25">
      <c r="A105" s="165">
        <v>3231</v>
      </c>
      <c r="B105" s="142"/>
      <c r="C105" s="166"/>
      <c r="D105" s="164" t="s">
        <v>206</v>
      </c>
      <c r="E105" s="202">
        <v>26816.9</v>
      </c>
      <c r="F105" s="202"/>
      <c r="G105" s="202"/>
      <c r="H105" s="202">
        <v>30081.37</v>
      </c>
      <c r="I105" s="69">
        <f t="shared" si="20"/>
        <v>112.17318183682676</v>
      </c>
      <c r="J105" s="241" t="e">
        <f t="shared" si="21"/>
        <v>#DIV/0!</v>
      </c>
    </row>
    <row r="106" spans="1:10" ht="27" customHeight="1" x14ac:dyDescent="0.25">
      <c r="A106" s="152">
        <v>3232</v>
      </c>
      <c r="B106" s="153"/>
      <c r="C106" s="154"/>
      <c r="D106" s="277" t="s">
        <v>159</v>
      </c>
      <c r="E106" s="202">
        <v>2091</v>
      </c>
      <c r="F106" s="202"/>
      <c r="G106" s="202"/>
      <c r="H106" s="202">
        <v>441.5</v>
      </c>
      <c r="I106" s="69">
        <f t="shared" si="20"/>
        <v>21.1142993782879</v>
      </c>
      <c r="J106" s="241" t="e">
        <f t="shared" si="21"/>
        <v>#DIV/0!</v>
      </c>
    </row>
    <row r="107" spans="1:10" x14ac:dyDescent="0.25">
      <c r="A107" s="152">
        <v>3233</v>
      </c>
      <c r="B107" s="153"/>
      <c r="C107" s="154"/>
      <c r="D107" s="277" t="s">
        <v>207</v>
      </c>
      <c r="E107" s="202">
        <v>0</v>
      </c>
      <c r="F107" s="202"/>
      <c r="G107" s="202"/>
      <c r="H107" s="202"/>
      <c r="I107" s="69" t="e">
        <f t="shared" si="20"/>
        <v>#DIV/0!</v>
      </c>
      <c r="J107" s="241" t="e">
        <f t="shared" si="21"/>
        <v>#DIV/0!</v>
      </c>
    </row>
    <row r="108" spans="1:10" ht="32.450000000000003" customHeight="1" x14ac:dyDescent="0.25">
      <c r="A108" s="152">
        <v>3234</v>
      </c>
      <c r="B108" s="153"/>
      <c r="C108" s="154"/>
      <c r="D108" s="277" t="s">
        <v>161</v>
      </c>
      <c r="E108" s="202">
        <v>1547.98</v>
      </c>
      <c r="F108" s="202"/>
      <c r="G108" s="202"/>
      <c r="H108" s="202">
        <v>1496.12</v>
      </c>
      <c r="I108" s="69">
        <f t="shared" si="20"/>
        <v>96.64982751715138</v>
      </c>
      <c r="J108" s="241" t="e">
        <f t="shared" si="21"/>
        <v>#DIV/0!</v>
      </c>
    </row>
    <row r="109" spans="1:10" ht="32.450000000000003" customHeight="1" x14ac:dyDescent="0.25">
      <c r="A109" s="152">
        <v>3235</v>
      </c>
      <c r="B109" s="153"/>
      <c r="C109" s="154"/>
      <c r="D109" s="277" t="s">
        <v>162</v>
      </c>
      <c r="E109" s="202">
        <v>54</v>
      </c>
      <c r="F109" s="202"/>
      <c r="G109" s="202"/>
      <c r="H109" s="202">
        <v>0</v>
      </c>
      <c r="I109" s="69">
        <f t="shared" si="20"/>
        <v>0</v>
      </c>
      <c r="J109" s="241" t="e">
        <f t="shared" si="21"/>
        <v>#DIV/0!</v>
      </c>
    </row>
    <row r="110" spans="1:10" ht="26.45" customHeight="1" x14ac:dyDescent="0.25">
      <c r="A110" s="152">
        <v>3236</v>
      </c>
      <c r="B110" s="153"/>
      <c r="C110" s="154"/>
      <c r="D110" s="106" t="s">
        <v>208</v>
      </c>
      <c r="E110" s="202">
        <v>0</v>
      </c>
      <c r="F110" s="202"/>
      <c r="G110" s="202"/>
      <c r="H110" s="202">
        <v>0</v>
      </c>
      <c r="I110" s="69" t="e">
        <f t="shared" si="20"/>
        <v>#DIV/0!</v>
      </c>
      <c r="J110" s="241" t="e">
        <f t="shared" si="21"/>
        <v>#DIV/0!</v>
      </c>
    </row>
    <row r="111" spans="1:10" ht="14.45" customHeight="1" x14ac:dyDescent="0.25">
      <c r="A111" s="152">
        <v>3237</v>
      </c>
      <c r="B111" s="153"/>
      <c r="C111" s="154"/>
      <c r="D111" s="106" t="s">
        <v>209</v>
      </c>
      <c r="E111" s="202">
        <v>125</v>
      </c>
      <c r="F111" s="202"/>
      <c r="G111" s="202"/>
      <c r="H111" s="202">
        <v>151.49</v>
      </c>
      <c r="I111" s="69">
        <f t="shared" si="20"/>
        <v>121.19200000000001</v>
      </c>
      <c r="J111" s="241" t="e">
        <f t="shared" si="21"/>
        <v>#DIV/0!</v>
      </c>
    </row>
    <row r="112" spans="1:10" ht="14.45" customHeight="1" x14ac:dyDescent="0.25">
      <c r="A112" s="152">
        <v>3238</v>
      </c>
      <c r="B112" s="153"/>
      <c r="C112" s="154"/>
      <c r="D112" s="106" t="s">
        <v>165</v>
      </c>
      <c r="E112" s="202">
        <v>1330.87</v>
      </c>
      <c r="F112" s="202"/>
      <c r="G112" s="202"/>
      <c r="H112" s="202">
        <v>1435.03</v>
      </c>
      <c r="I112" s="69">
        <f t="shared" si="20"/>
        <v>107.82645938371141</v>
      </c>
      <c r="J112" s="241" t="e">
        <f t="shared" si="21"/>
        <v>#DIV/0!</v>
      </c>
    </row>
    <row r="113" spans="1:11" ht="14.45" customHeight="1" x14ac:dyDescent="0.25">
      <c r="A113" s="152">
        <v>3239</v>
      </c>
      <c r="B113" s="153"/>
      <c r="C113" s="154"/>
      <c r="D113" s="106" t="s">
        <v>166</v>
      </c>
      <c r="E113" s="202">
        <v>1331.25</v>
      </c>
      <c r="F113" s="202"/>
      <c r="G113" s="202"/>
      <c r="H113" s="202">
        <v>2181.5100000000002</v>
      </c>
      <c r="I113" s="69">
        <f t="shared" si="20"/>
        <v>163.8692957746479</v>
      </c>
      <c r="J113" s="241" t="e">
        <f t="shared" si="21"/>
        <v>#DIV/0!</v>
      </c>
    </row>
    <row r="114" spans="1:11" ht="25.5" x14ac:dyDescent="0.25">
      <c r="A114" s="418">
        <v>329</v>
      </c>
      <c r="B114" s="419"/>
      <c r="C114" s="420"/>
      <c r="D114" s="421" t="s">
        <v>167</v>
      </c>
      <c r="E114" s="422">
        <f>SUM(E115:E119)</f>
        <v>163.09</v>
      </c>
      <c r="F114" s="422">
        <v>200</v>
      </c>
      <c r="G114" s="422">
        <v>200</v>
      </c>
      <c r="H114" s="422">
        <f>SUM(H115:H119)</f>
        <v>195</v>
      </c>
      <c r="I114" s="199">
        <f t="shared" si="20"/>
        <v>119.56588386780305</v>
      </c>
      <c r="J114" s="240">
        <f t="shared" si="21"/>
        <v>97.5</v>
      </c>
    </row>
    <row r="115" spans="1:11" ht="14.45" customHeight="1" x14ac:dyDescent="0.25">
      <c r="A115" s="167">
        <v>3292</v>
      </c>
      <c r="B115" s="168"/>
      <c r="C115" s="169"/>
      <c r="D115" s="31" t="s">
        <v>169</v>
      </c>
      <c r="E115" s="203">
        <v>0</v>
      </c>
      <c r="F115" s="203"/>
      <c r="G115" s="203"/>
      <c r="H115" s="203">
        <v>0</v>
      </c>
      <c r="I115" s="69" t="e">
        <f t="shared" si="20"/>
        <v>#DIV/0!</v>
      </c>
      <c r="J115" s="241" t="e">
        <f t="shared" si="21"/>
        <v>#DIV/0!</v>
      </c>
    </row>
    <row r="116" spans="1:11" ht="21.6" customHeight="1" x14ac:dyDescent="0.25">
      <c r="A116" s="167">
        <v>3294</v>
      </c>
      <c r="B116" s="168"/>
      <c r="C116" s="169"/>
      <c r="D116" s="31" t="s">
        <v>210</v>
      </c>
      <c r="E116" s="203">
        <v>163.09</v>
      </c>
      <c r="F116" s="203"/>
      <c r="G116" s="203"/>
      <c r="H116" s="203">
        <v>195</v>
      </c>
      <c r="I116" s="69">
        <f t="shared" si="20"/>
        <v>119.56588386780305</v>
      </c>
      <c r="J116" s="241" t="e">
        <f t="shared" si="21"/>
        <v>#DIV/0!</v>
      </c>
    </row>
    <row r="117" spans="1:11" ht="18.600000000000001" customHeight="1" x14ac:dyDescent="0.25">
      <c r="A117" s="167">
        <v>3295</v>
      </c>
      <c r="B117" s="168"/>
      <c r="C117" s="169"/>
      <c r="D117" s="31" t="s">
        <v>172</v>
      </c>
      <c r="E117" s="203"/>
      <c r="F117" s="203"/>
      <c r="G117" s="203"/>
      <c r="H117" s="203"/>
      <c r="I117" s="69" t="e">
        <f t="shared" si="20"/>
        <v>#DIV/0!</v>
      </c>
      <c r="J117" s="241" t="e">
        <f t="shared" si="21"/>
        <v>#DIV/0!</v>
      </c>
    </row>
    <row r="118" spans="1:11" x14ac:dyDescent="0.25">
      <c r="A118" s="167">
        <v>3296</v>
      </c>
      <c r="B118" s="168"/>
      <c r="C118" s="169"/>
      <c r="D118" s="31" t="s">
        <v>173</v>
      </c>
      <c r="E118" s="203"/>
      <c r="F118" s="203"/>
      <c r="G118" s="203"/>
      <c r="H118" s="203"/>
      <c r="I118" s="69" t="e">
        <f t="shared" si="20"/>
        <v>#DIV/0!</v>
      </c>
      <c r="J118" s="241" t="e">
        <f t="shared" si="21"/>
        <v>#DIV/0!</v>
      </c>
    </row>
    <row r="119" spans="1:11" ht="27.6" customHeight="1" x14ac:dyDescent="0.25">
      <c r="A119" s="167">
        <v>3299</v>
      </c>
      <c r="B119" s="168"/>
      <c r="C119" s="169"/>
      <c r="D119" s="31" t="s">
        <v>167</v>
      </c>
      <c r="E119" s="203"/>
      <c r="F119" s="203"/>
      <c r="G119" s="203"/>
      <c r="H119" s="203"/>
      <c r="I119" s="69" t="e">
        <f t="shared" si="20"/>
        <v>#DIV/0!</v>
      </c>
      <c r="J119" s="241" t="e">
        <f t="shared" si="21"/>
        <v>#DIV/0!</v>
      </c>
      <c r="K119" s="77"/>
    </row>
    <row r="120" spans="1:11" ht="14.45" customHeight="1" x14ac:dyDescent="0.25">
      <c r="A120" s="270">
        <v>34</v>
      </c>
      <c r="B120" s="221"/>
      <c r="C120" s="222"/>
      <c r="D120" s="215" t="s">
        <v>74</v>
      </c>
      <c r="E120" s="370">
        <f>SUM(E121)</f>
        <v>607.57000000000005</v>
      </c>
      <c r="F120" s="370">
        <f>SUM(F121)</f>
        <v>700</v>
      </c>
      <c r="G120" s="370">
        <f>SUM(G121)</f>
        <v>700</v>
      </c>
      <c r="H120" s="370">
        <f>SUM(H121)</f>
        <v>746.22</v>
      </c>
      <c r="I120" s="213">
        <f t="shared" si="20"/>
        <v>122.82041575456326</v>
      </c>
      <c r="J120" s="239">
        <f t="shared" si="21"/>
        <v>106.60285714285716</v>
      </c>
    </row>
    <row r="121" spans="1:11" ht="26.45" customHeight="1" x14ac:dyDescent="0.25">
      <c r="A121" s="170">
        <v>343</v>
      </c>
      <c r="B121" s="258"/>
      <c r="C121" s="151"/>
      <c r="D121" s="140" t="s">
        <v>191</v>
      </c>
      <c r="E121" s="201">
        <f>SUM(E122:E123)</f>
        <v>607.57000000000005</v>
      </c>
      <c r="F121" s="201">
        <v>700</v>
      </c>
      <c r="G121" s="201">
        <v>700</v>
      </c>
      <c r="H121" s="201">
        <f>SUM(H122:H123)</f>
        <v>746.22</v>
      </c>
      <c r="I121" s="199">
        <f t="shared" si="20"/>
        <v>122.82041575456326</v>
      </c>
      <c r="J121" s="240">
        <f t="shared" si="21"/>
        <v>106.60285714285716</v>
      </c>
    </row>
    <row r="122" spans="1:11" ht="30.6" customHeight="1" x14ac:dyDescent="0.25">
      <c r="A122" s="171">
        <v>3431</v>
      </c>
      <c r="B122" s="172"/>
      <c r="C122" s="173"/>
      <c r="D122" s="141" t="s">
        <v>174</v>
      </c>
      <c r="E122" s="202">
        <v>607.57000000000005</v>
      </c>
      <c r="F122" s="202"/>
      <c r="G122" s="202"/>
      <c r="H122" s="202">
        <v>746.22</v>
      </c>
      <c r="I122" s="69">
        <f t="shared" si="20"/>
        <v>122.82041575456326</v>
      </c>
      <c r="J122" s="241" t="e">
        <f t="shared" si="21"/>
        <v>#DIV/0!</v>
      </c>
    </row>
    <row r="123" spans="1:11" ht="31.9" customHeight="1" x14ac:dyDescent="0.25">
      <c r="A123" s="171">
        <v>3433</v>
      </c>
      <c r="B123" s="172"/>
      <c r="C123" s="173"/>
      <c r="D123" s="141" t="s">
        <v>176</v>
      </c>
      <c r="E123" s="202">
        <v>0</v>
      </c>
      <c r="F123" s="202"/>
      <c r="G123" s="202"/>
      <c r="H123" s="202"/>
      <c r="I123" s="69" t="e">
        <f t="shared" si="20"/>
        <v>#DIV/0!</v>
      </c>
      <c r="J123" s="241" t="e">
        <f t="shared" si="21"/>
        <v>#DIV/0!</v>
      </c>
    </row>
    <row r="124" spans="1:11" ht="31.9" customHeight="1" x14ac:dyDescent="0.25">
      <c r="A124" s="508" t="s">
        <v>76</v>
      </c>
      <c r="B124" s="508"/>
      <c r="C124" s="508"/>
      <c r="D124" s="83" t="s">
        <v>92</v>
      </c>
      <c r="E124" s="396">
        <f>SUM(E125+E152)</f>
        <v>730052.2699999999</v>
      </c>
      <c r="F124" s="396">
        <f>SUM(F125+F152)</f>
        <v>832916</v>
      </c>
      <c r="G124" s="396">
        <f>SUM(G125+G152)</f>
        <v>832916</v>
      </c>
      <c r="H124" s="396">
        <f>SUM(H125+H152)</f>
        <v>834430.43</v>
      </c>
      <c r="I124" s="397">
        <f t="shared" si="20"/>
        <v>114.29735435244935</v>
      </c>
      <c r="J124" s="398">
        <f t="shared" si="21"/>
        <v>100.18182265678652</v>
      </c>
    </row>
    <row r="125" spans="1:11" ht="18.600000000000001" customHeight="1" x14ac:dyDescent="0.25">
      <c r="A125" s="504">
        <v>3</v>
      </c>
      <c r="B125" s="504"/>
      <c r="C125" s="504"/>
      <c r="D125" s="232" t="s">
        <v>7</v>
      </c>
      <c r="E125" s="233">
        <f>SUM(E127+E131+E133+E136+E140+E143+E147)</f>
        <v>730052.2699999999</v>
      </c>
      <c r="F125" s="233">
        <f>SUM(F126+F135+F149)</f>
        <v>832916</v>
      </c>
      <c r="G125" s="233">
        <f>SUM(G126+G135+G149)</f>
        <v>832916</v>
      </c>
      <c r="H125" s="233">
        <f>SUM(H127+H131+H133+H136+H140+H143+H147)</f>
        <v>834120.43</v>
      </c>
      <c r="I125" s="234">
        <f t="shared" si="20"/>
        <v>114.25489163947127</v>
      </c>
      <c r="J125" s="374">
        <f t="shared" si="21"/>
        <v>100.14460401769207</v>
      </c>
    </row>
    <row r="126" spans="1:11" ht="18.600000000000001" customHeight="1" x14ac:dyDescent="0.25">
      <c r="A126" s="505">
        <v>31</v>
      </c>
      <c r="B126" s="506"/>
      <c r="C126" s="507"/>
      <c r="D126" s="123" t="s">
        <v>8</v>
      </c>
      <c r="E126" s="370"/>
      <c r="F126" s="370">
        <f>SUM(F127+F131+F133)</f>
        <v>802532</v>
      </c>
      <c r="G126" s="370">
        <f>SUM(G127+G131+G133)</f>
        <v>802532</v>
      </c>
      <c r="H126" s="370"/>
      <c r="I126" s="198" t="e">
        <f t="shared" si="20"/>
        <v>#DIV/0!</v>
      </c>
      <c r="J126" s="243">
        <f t="shared" si="21"/>
        <v>0</v>
      </c>
    </row>
    <row r="127" spans="1:11" ht="18.600000000000001" customHeight="1" x14ac:dyDescent="0.25">
      <c r="A127" s="146">
        <v>311</v>
      </c>
      <c r="B127" s="147"/>
      <c r="C127" s="140"/>
      <c r="D127" s="140" t="s">
        <v>196</v>
      </c>
      <c r="E127" s="201">
        <f>SUM(E128:E130)</f>
        <v>577175.49</v>
      </c>
      <c r="F127" s="201">
        <v>664580</v>
      </c>
      <c r="G127" s="201">
        <v>664580</v>
      </c>
      <c r="H127" s="201">
        <f>SUM(H128:H130)</f>
        <v>663191.24</v>
      </c>
      <c r="I127" s="199">
        <f t="shared" si="20"/>
        <v>114.90287641978698</v>
      </c>
      <c r="J127" s="240">
        <f t="shared" si="21"/>
        <v>99.791031929940715</v>
      </c>
    </row>
    <row r="128" spans="1:11" ht="18.600000000000001" customHeight="1" x14ac:dyDescent="0.25">
      <c r="A128" s="275">
        <v>3111</v>
      </c>
      <c r="B128" s="276"/>
      <c r="C128" s="277"/>
      <c r="D128" s="277" t="s">
        <v>140</v>
      </c>
      <c r="E128" s="202">
        <v>577175.49</v>
      </c>
      <c r="F128" s="202"/>
      <c r="G128" s="202"/>
      <c r="H128" s="202">
        <v>663191.24</v>
      </c>
      <c r="I128" s="69">
        <f t="shared" si="20"/>
        <v>114.90287641978698</v>
      </c>
      <c r="J128" s="241" t="e">
        <f t="shared" si="21"/>
        <v>#DIV/0!</v>
      </c>
    </row>
    <row r="129" spans="1:10" ht="18.600000000000001" customHeight="1" x14ac:dyDescent="0.25">
      <c r="A129" s="275">
        <v>3112</v>
      </c>
      <c r="B129" s="276"/>
      <c r="C129" s="277"/>
      <c r="D129" s="277" t="s">
        <v>141</v>
      </c>
      <c r="E129" s="202">
        <v>0</v>
      </c>
      <c r="F129" s="202"/>
      <c r="G129" s="202"/>
      <c r="H129" s="202"/>
      <c r="I129" s="69" t="e">
        <f t="shared" si="20"/>
        <v>#DIV/0!</v>
      </c>
      <c r="J129" s="241" t="e">
        <f t="shared" si="21"/>
        <v>#DIV/0!</v>
      </c>
    </row>
    <row r="130" spans="1:10" ht="18.600000000000001" customHeight="1" x14ac:dyDescent="0.25">
      <c r="A130" s="275">
        <v>3113</v>
      </c>
      <c r="B130" s="276"/>
      <c r="C130" s="277"/>
      <c r="D130" s="277" t="s">
        <v>194</v>
      </c>
      <c r="E130" s="202">
        <v>0</v>
      </c>
      <c r="F130" s="202"/>
      <c r="G130" s="202"/>
      <c r="H130" s="202"/>
      <c r="I130" s="69" t="e">
        <f t="shared" si="20"/>
        <v>#DIV/0!</v>
      </c>
      <c r="J130" s="241" t="e">
        <f t="shared" si="21"/>
        <v>#DIV/0!</v>
      </c>
    </row>
    <row r="131" spans="1:10" ht="18.600000000000001" customHeight="1" x14ac:dyDescent="0.25">
      <c r="A131" s="275">
        <v>312</v>
      </c>
      <c r="B131" s="276"/>
      <c r="C131" s="277"/>
      <c r="D131" s="277" t="s">
        <v>142</v>
      </c>
      <c r="E131" s="202">
        <v>28924.23</v>
      </c>
      <c r="F131" s="202">
        <v>28000</v>
      </c>
      <c r="G131" s="202">
        <v>28000</v>
      </c>
      <c r="H131" s="202">
        <f>SUM(H132)</f>
        <v>31291.66</v>
      </c>
      <c r="I131" s="69">
        <f t="shared" si="20"/>
        <v>108.18493698881527</v>
      </c>
      <c r="J131" s="241">
        <f t="shared" si="21"/>
        <v>111.75592857142857</v>
      </c>
    </row>
    <row r="132" spans="1:10" ht="18.600000000000001" customHeight="1" x14ac:dyDescent="0.25">
      <c r="A132" s="275">
        <v>3121</v>
      </c>
      <c r="B132" s="276"/>
      <c r="C132" s="277"/>
      <c r="D132" s="277" t="s">
        <v>142</v>
      </c>
      <c r="E132" s="202">
        <v>0</v>
      </c>
      <c r="F132" s="202"/>
      <c r="G132" s="202"/>
      <c r="H132" s="202">
        <v>31291.66</v>
      </c>
      <c r="I132" s="69" t="e">
        <f t="shared" si="20"/>
        <v>#DIV/0!</v>
      </c>
      <c r="J132" s="241" t="e">
        <f t="shared" si="21"/>
        <v>#DIV/0!</v>
      </c>
    </row>
    <row r="133" spans="1:10" ht="18.600000000000001" customHeight="1" x14ac:dyDescent="0.25">
      <c r="A133" s="275">
        <v>313</v>
      </c>
      <c r="B133" s="276"/>
      <c r="C133" s="277"/>
      <c r="D133" s="277" t="s">
        <v>143</v>
      </c>
      <c r="E133" s="202">
        <v>95358.399999999994</v>
      </c>
      <c r="F133" s="202">
        <v>109952</v>
      </c>
      <c r="G133" s="202">
        <v>109952</v>
      </c>
      <c r="H133" s="202">
        <f>SUM(H134)</f>
        <v>109878.31</v>
      </c>
      <c r="I133" s="69">
        <f t="shared" si="20"/>
        <v>115.22667116897935</v>
      </c>
      <c r="J133" s="241">
        <f t="shared" si="21"/>
        <v>99.932979845750864</v>
      </c>
    </row>
    <row r="134" spans="1:10" ht="29.45" customHeight="1" x14ac:dyDescent="0.25">
      <c r="A134" s="275">
        <v>3132</v>
      </c>
      <c r="B134" s="276"/>
      <c r="C134" s="277"/>
      <c r="D134" s="277" t="s">
        <v>197</v>
      </c>
      <c r="E134" s="202">
        <v>0</v>
      </c>
      <c r="F134" s="202"/>
      <c r="G134" s="202"/>
      <c r="H134" s="202">
        <v>109878.31</v>
      </c>
      <c r="I134" s="69" t="e">
        <f t="shared" si="20"/>
        <v>#DIV/0!</v>
      </c>
      <c r="J134" s="241" t="e">
        <f t="shared" si="21"/>
        <v>#DIV/0!</v>
      </c>
    </row>
    <row r="135" spans="1:10" ht="18.600000000000001" customHeight="1" x14ac:dyDescent="0.25">
      <c r="A135" s="494">
        <v>32</v>
      </c>
      <c r="B135" s="495"/>
      <c r="C135" s="496"/>
      <c r="D135" s="123" t="s">
        <v>16</v>
      </c>
      <c r="E135" s="370">
        <f>SUM(E136+E140+E143+E145+E147+E148)</f>
        <v>28594.15</v>
      </c>
      <c r="F135" s="370">
        <f>SUM(F136+F140+F143+F145+F147+F148)</f>
        <v>30384</v>
      </c>
      <c r="G135" s="370">
        <f>SUM(G136+G140+G143+G145+G147+G148)</f>
        <v>30384</v>
      </c>
      <c r="H135" s="370">
        <f>SUM(H136+H140+H143+H145+H147+H148)</f>
        <v>29759.22</v>
      </c>
      <c r="I135" s="198">
        <f t="shared" si="20"/>
        <v>104.07450475009747</v>
      </c>
      <c r="J135" s="243">
        <f t="shared" si="21"/>
        <v>97.943720379146924</v>
      </c>
    </row>
    <row r="136" spans="1:10" ht="21.6" customHeight="1" x14ac:dyDescent="0.25">
      <c r="A136" s="146">
        <v>321</v>
      </c>
      <c r="B136" s="147"/>
      <c r="C136" s="140"/>
      <c r="D136" s="140" t="s">
        <v>146</v>
      </c>
      <c r="E136" s="201">
        <v>24754.95</v>
      </c>
      <c r="F136" s="201">
        <v>26000</v>
      </c>
      <c r="G136" s="201">
        <v>26000</v>
      </c>
      <c r="H136" s="201">
        <f>SUM(H137:H139)</f>
        <v>25388.61</v>
      </c>
      <c r="I136" s="199">
        <f t="shared" si="20"/>
        <v>102.55973047814679</v>
      </c>
      <c r="J136" s="240">
        <f t="shared" si="21"/>
        <v>97.648499999999999</v>
      </c>
    </row>
    <row r="137" spans="1:10" ht="21" customHeight="1" x14ac:dyDescent="0.25">
      <c r="A137" s="275">
        <v>3211</v>
      </c>
      <c r="B137" s="276"/>
      <c r="C137" s="277"/>
      <c r="D137" s="277" t="s">
        <v>147</v>
      </c>
      <c r="E137" s="202"/>
      <c r="F137" s="202"/>
      <c r="G137" s="202"/>
      <c r="H137" s="202"/>
      <c r="I137" s="69" t="e">
        <f t="shared" si="20"/>
        <v>#DIV/0!</v>
      </c>
      <c r="J137" s="241" t="e">
        <f t="shared" si="21"/>
        <v>#DIV/0!</v>
      </c>
    </row>
    <row r="138" spans="1:10" ht="24.6" customHeight="1" x14ac:dyDescent="0.25">
      <c r="A138" s="275">
        <v>3212</v>
      </c>
      <c r="B138" s="276"/>
      <c r="C138" s="277"/>
      <c r="D138" s="277" t="s">
        <v>198</v>
      </c>
      <c r="E138" s="202"/>
      <c r="F138" s="202"/>
      <c r="G138" s="202"/>
      <c r="H138" s="202">
        <v>25388.61</v>
      </c>
      <c r="I138" s="69" t="e">
        <f t="shared" si="20"/>
        <v>#DIV/0!</v>
      </c>
      <c r="J138" s="241" t="e">
        <f t="shared" si="21"/>
        <v>#DIV/0!</v>
      </c>
    </row>
    <row r="139" spans="1:10" ht="21" customHeight="1" x14ac:dyDescent="0.25">
      <c r="A139" s="148">
        <v>3213</v>
      </c>
      <c r="B139" s="144"/>
      <c r="C139" s="145"/>
      <c r="D139" s="106" t="s">
        <v>211</v>
      </c>
      <c r="E139" s="202"/>
      <c r="F139" s="202"/>
      <c r="G139" s="202"/>
      <c r="H139" s="202"/>
      <c r="I139" s="69" t="e">
        <f t="shared" si="20"/>
        <v>#DIV/0!</v>
      </c>
      <c r="J139" s="241" t="e">
        <f t="shared" si="21"/>
        <v>#DIV/0!</v>
      </c>
    </row>
    <row r="140" spans="1:10" ht="19.899999999999999" customHeight="1" x14ac:dyDescent="0.25">
      <c r="A140" s="451">
        <v>322</v>
      </c>
      <c r="B140" s="455"/>
      <c r="C140" s="456"/>
      <c r="D140" s="457" t="s">
        <v>150</v>
      </c>
      <c r="E140" s="458">
        <v>0</v>
      </c>
      <c r="F140" s="458">
        <f>SUM(F141:F142)</f>
        <v>0</v>
      </c>
      <c r="G140" s="458">
        <f>SUM(G141:G142)</f>
        <v>0</v>
      </c>
      <c r="H140" s="458">
        <v>90.79</v>
      </c>
      <c r="I140" s="449" t="e">
        <f t="shared" si="20"/>
        <v>#DIV/0!</v>
      </c>
      <c r="J140" s="450" t="e">
        <f t="shared" si="21"/>
        <v>#DIV/0!</v>
      </c>
    </row>
    <row r="141" spans="1:10" ht="26.45" customHeight="1" x14ac:dyDescent="0.25">
      <c r="A141" s="275">
        <v>3221</v>
      </c>
      <c r="B141" s="280"/>
      <c r="C141" s="281"/>
      <c r="D141" s="106" t="s">
        <v>203</v>
      </c>
      <c r="E141" s="202"/>
      <c r="F141" s="202"/>
      <c r="G141" s="202"/>
      <c r="H141" s="202"/>
      <c r="I141" s="69" t="e">
        <f t="shared" si="20"/>
        <v>#DIV/0!</v>
      </c>
      <c r="J141" s="241" t="e">
        <f t="shared" si="21"/>
        <v>#DIV/0!</v>
      </c>
    </row>
    <row r="142" spans="1:10" ht="19.149999999999999" customHeight="1" x14ac:dyDescent="0.25">
      <c r="A142" s="275">
        <v>3222</v>
      </c>
      <c r="B142" s="280"/>
      <c r="C142" s="281"/>
      <c r="D142" s="106" t="s">
        <v>152</v>
      </c>
      <c r="E142" s="202"/>
      <c r="F142" s="202"/>
      <c r="G142" s="202"/>
      <c r="H142" s="202"/>
      <c r="I142" s="69" t="e">
        <f t="shared" si="20"/>
        <v>#DIV/0!</v>
      </c>
      <c r="J142" s="241" t="e">
        <f t="shared" si="21"/>
        <v>#DIV/0!</v>
      </c>
    </row>
    <row r="143" spans="1:10" ht="19.149999999999999" customHeight="1" x14ac:dyDescent="0.25">
      <c r="A143" s="451">
        <v>323</v>
      </c>
      <c r="B143" s="452"/>
      <c r="C143" s="453"/>
      <c r="D143" s="454" t="s">
        <v>157</v>
      </c>
      <c r="E143" s="448">
        <v>1823.2</v>
      </c>
      <c r="F143" s="448">
        <v>1600</v>
      </c>
      <c r="G143" s="448">
        <v>1600</v>
      </c>
      <c r="H143" s="448">
        <v>1496.39</v>
      </c>
      <c r="I143" s="449">
        <f t="shared" si="20"/>
        <v>82.074923211935058</v>
      </c>
      <c r="J143" s="450">
        <f t="shared" si="21"/>
        <v>93.524375000000006</v>
      </c>
    </row>
    <row r="144" spans="1:10" ht="20.45" customHeight="1" x14ac:dyDescent="0.25">
      <c r="A144" s="275">
        <v>3239</v>
      </c>
      <c r="B144" s="280"/>
      <c r="C144" s="281"/>
      <c r="D144" s="106" t="s">
        <v>166</v>
      </c>
      <c r="E144" s="202"/>
      <c r="F144" s="202"/>
      <c r="G144" s="202"/>
      <c r="H144" s="202"/>
      <c r="I144" s="69" t="e">
        <f t="shared" si="20"/>
        <v>#DIV/0!</v>
      </c>
      <c r="J144" s="241" t="e">
        <f t="shared" si="21"/>
        <v>#DIV/0!</v>
      </c>
    </row>
    <row r="145" spans="1:10" ht="26.45" customHeight="1" x14ac:dyDescent="0.25">
      <c r="A145" s="275">
        <v>324</v>
      </c>
      <c r="B145" s="280"/>
      <c r="C145" s="281"/>
      <c r="D145" s="106" t="s">
        <v>212</v>
      </c>
      <c r="E145" s="202">
        <f t="shared" ref="E145:H145" si="22">SUM(E146)</f>
        <v>0</v>
      </c>
      <c r="F145" s="202">
        <f t="shared" si="22"/>
        <v>0</v>
      </c>
      <c r="G145" s="202">
        <f t="shared" si="22"/>
        <v>0</v>
      </c>
      <c r="H145" s="202">
        <f t="shared" si="22"/>
        <v>0</v>
      </c>
      <c r="I145" s="69" t="e">
        <f t="shared" si="20"/>
        <v>#DIV/0!</v>
      </c>
      <c r="J145" s="241" t="e">
        <f t="shared" si="21"/>
        <v>#DIV/0!</v>
      </c>
    </row>
    <row r="146" spans="1:10" ht="26.45" customHeight="1" x14ac:dyDescent="0.25">
      <c r="A146" s="275">
        <v>3241</v>
      </c>
      <c r="B146" s="280"/>
      <c r="C146" s="281"/>
      <c r="D146" s="106" t="s">
        <v>212</v>
      </c>
      <c r="E146" s="202"/>
      <c r="F146" s="202"/>
      <c r="G146" s="202"/>
      <c r="H146" s="202"/>
      <c r="I146" s="69" t="e">
        <f t="shared" si="20"/>
        <v>#DIV/0!</v>
      </c>
      <c r="J146" s="241" t="e">
        <f t="shared" si="21"/>
        <v>#DIV/0!</v>
      </c>
    </row>
    <row r="147" spans="1:10" ht="26.45" customHeight="1" x14ac:dyDescent="0.25">
      <c r="A147" s="459">
        <v>329</v>
      </c>
      <c r="B147" s="445"/>
      <c r="C147" s="446"/>
      <c r="D147" s="454" t="s">
        <v>167</v>
      </c>
      <c r="E147" s="448">
        <v>2016</v>
      </c>
      <c r="F147" s="448">
        <v>2784</v>
      </c>
      <c r="G147" s="448">
        <v>2784</v>
      </c>
      <c r="H147" s="448">
        <v>2783.43</v>
      </c>
      <c r="I147" s="449"/>
      <c r="J147" s="450">
        <f t="shared" si="21"/>
        <v>99.979525862068968</v>
      </c>
    </row>
    <row r="148" spans="1:10" ht="26.45" customHeight="1" x14ac:dyDescent="0.25">
      <c r="A148" s="459">
        <v>343</v>
      </c>
      <c r="B148" s="445"/>
      <c r="C148" s="446"/>
      <c r="D148" s="454" t="s">
        <v>191</v>
      </c>
      <c r="E148" s="448">
        <v>0</v>
      </c>
      <c r="F148" s="448"/>
      <c r="G148" s="448"/>
      <c r="H148" s="448"/>
      <c r="I148" s="449"/>
      <c r="J148" s="450"/>
    </row>
    <row r="149" spans="1:10" ht="39" customHeight="1" x14ac:dyDescent="0.25">
      <c r="A149" s="228">
        <v>37</v>
      </c>
      <c r="B149" s="226"/>
      <c r="C149" s="227"/>
      <c r="D149" s="225" t="s">
        <v>47</v>
      </c>
      <c r="E149" s="370">
        <f>E150</f>
        <v>0</v>
      </c>
      <c r="F149" s="370">
        <f t="shared" ref="F149:G149" si="23">SUM(F150)</f>
        <v>0</v>
      </c>
      <c r="G149" s="370">
        <f t="shared" si="23"/>
        <v>0</v>
      </c>
      <c r="H149" s="370">
        <f>H150</f>
        <v>0</v>
      </c>
      <c r="I149" s="198" t="e">
        <f t="shared" si="20"/>
        <v>#DIV/0!</v>
      </c>
      <c r="J149" s="239" t="e">
        <f t="shared" si="21"/>
        <v>#DIV/0!</v>
      </c>
    </row>
    <row r="150" spans="1:10" ht="25.5" x14ac:dyDescent="0.25">
      <c r="A150" s="148">
        <v>372</v>
      </c>
      <c r="B150" s="144"/>
      <c r="C150" s="145"/>
      <c r="D150" s="141" t="s">
        <v>213</v>
      </c>
      <c r="E150" s="202">
        <v>0</v>
      </c>
      <c r="F150" s="202"/>
      <c r="G150" s="202"/>
      <c r="H150" s="202"/>
      <c r="I150" s="69" t="e">
        <f t="shared" si="20"/>
        <v>#DIV/0!</v>
      </c>
      <c r="J150" s="241" t="e">
        <f t="shared" si="21"/>
        <v>#DIV/0!</v>
      </c>
    </row>
    <row r="151" spans="1:10" ht="25.5" x14ac:dyDescent="0.25">
      <c r="A151" s="177">
        <v>3722</v>
      </c>
      <c r="B151" s="172"/>
      <c r="C151" s="173"/>
      <c r="D151" s="141" t="s">
        <v>192</v>
      </c>
      <c r="E151" s="202"/>
      <c r="F151" s="202"/>
      <c r="G151" s="202"/>
      <c r="H151" s="202">
        <f>SUM(H150)</f>
        <v>0</v>
      </c>
      <c r="I151" s="69" t="e">
        <f t="shared" si="20"/>
        <v>#DIV/0!</v>
      </c>
      <c r="J151" s="241" t="e">
        <f t="shared" si="21"/>
        <v>#DIV/0!</v>
      </c>
    </row>
    <row r="152" spans="1:10" ht="25.5" x14ac:dyDescent="0.25">
      <c r="A152" s="490">
        <v>4</v>
      </c>
      <c r="B152" s="491"/>
      <c r="C152" s="492"/>
      <c r="D152" s="369" t="s">
        <v>9</v>
      </c>
      <c r="E152" s="363">
        <f>SUM(E153)</f>
        <v>0</v>
      </c>
      <c r="F152" s="363">
        <f>SUM(F153)</f>
        <v>0</v>
      </c>
      <c r="G152" s="363">
        <f>SUM(G153)</f>
        <v>0</v>
      </c>
      <c r="H152" s="363">
        <f>SUM(H153)</f>
        <v>310</v>
      </c>
      <c r="I152" s="362" t="e">
        <f t="shared" si="20"/>
        <v>#DIV/0!</v>
      </c>
      <c r="J152" s="238" t="e">
        <f t="shared" si="21"/>
        <v>#DIV/0!</v>
      </c>
    </row>
    <row r="153" spans="1:10" ht="25.5" x14ac:dyDescent="0.25">
      <c r="A153" s="524">
        <v>42</v>
      </c>
      <c r="B153" s="525"/>
      <c r="C153" s="526"/>
      <c r="D153" s="220" t="s">
        <v>23</v>
      </c>
      <c r="E153" s="370">
        <f>SUM(E154+E156+E158)</f>
        <v>0</v>
      </c>
      <c r="F153" s="370">
        <f>SUM(F154+F156+F158)</f>
        <v>0</v>
      </c>
      <c r="G153" s="370">
        <f>SUM(G154+G156+G158)</f>
        <v>0</v>
      </c>
      <c r="H153" s="370">
        <f>SUM(H154+H156+H158)</f>
        <v>310</v>
      </c>
      <c r="I153" s="198" t="e">
        <f t="shared" si="20"/>
        <v>#DIV/0!</v>
      </c>
      <c r="J153" s="243" t="e">
        <f t="shared" si="21"/>
        <v>#DIV/0!</v>
      </c>
    </row>
    <row r="154" spans="1:10" x14ac:dyDescent="0.25">
      <c r="A154" s="171">
        <v>422</v>
      </c>
      <c r="B154" s="172"/>
      <c r="C154" s="173"/>
      <c r="D154" s="22" t="s">
        <v>214</v>
      </c>
      <c r="E154" s="202"/>
      <c r="F154" s="202"/>
      <c r="G154" s="202"/>
      <c r="H154" s="202"/>
      <c r="I154" s="69" t="e">
        <f t="shared" si="20"/>
        <v>#DIV/0!</v>
      </c>
      <c r="J154" s="241" t="e">
        <f t="shared" si="21"/>
        <v>#DIV/0!</v>
      </c>
    </row>
    <row r="155" spans="1:10" x14ac:dyDescent="0.25">
      <c r="A155" s="171">
        <v>4221</v>
      </c>
      <c r="B155" s="172"/>
      <c r="C155" s="173"/>
      <c r="D155" s="22" t="s">
        <v>205</v>
      </c>
      <c r="E155" s="202"/>
      <c r="F155" s="202"/>
      <c r="G155" s="202"/>
      <c r="H155" s="202"/>
      <c r="I155" s="69" t="e">
        <f t="shared" si="20"/>
        <v>#DIV/0!</v>
      </c>
      <c r="J155" s="241" t="e">
        <f t="shared" si="21"/>
        <v>#DIV/0!</v>
      </c>
    </row>
    <row r="156" spans="1:10" ht="25.5" x14ac:dyDescent="0.25">
      <c r="A156" s="171">
        <v>424</v>
      </c>
      <c r="B156" s="172"/>
      <c r="C156" s="173"/>
      <c r="D156" s="22" t="s">
        <v>185</v>
      </c>
      <c r="E156" s="202"/>
      <c r="F156" s="202"/>
      <c r="G156" s="202"/>
      <c r="H156" s="202">
        <f>H157</f>
        <v>310</v>
      </c>
      <c r="I156" s="69" t="e">
        <f t="shared" ref="I156:I224" si="24">SUM(H156/E156*100)</f>
        <v>#DIV/0!</v>
      </c>
      <c r="J156" s="241" t="e">
        <f t="shared" si="21"/>
        <v>#DIV/0!</v>
      </c>
    </row>
    <row r="157" spans="1:10" x14ac:dyDescent="0.25">
      <c r="A157" s="171">
        <v>4241</v>
      </c>
      <c r="B157" s="172"/>
      <c r="C157" s="173"/>
      <c r="D157" s="22" t="s">
        <v>186</v>
      </c>
      <c r="E157" s="202"/>
      <c r="F157" s="202"/>
      <c r="G157" s="202"/>
      <c r="H157" s="202">
        <v>310</v>
      </c>
      <c r="I157" s="69" t="e">
        <f t="shared" si="24"/>
        <v>#DIV/0!</v>
      </c>
      <c r="J157" s="241" t="e">
        <f t="shared" ref="J157:J203" si="25">H157/F157*100</f>
        <v>#DIV/0!</v>
      </c>
    </row>
    <row r="158" spans="1:10" s="77" customFormat="1" ht="25.5" x14ac:dyDescent="0.25">
      <c r="A158" s="275">
        <v>451</v>
      </c>
      <c r="B158" s="229"/>
      <c r="C158" s="230"/>
      <c r="D158" s="22" t="s">
        <v>217</v>
      </c>
      <c r="E158" s="202"/>
      <c r="F158" s="202"/>
      <c r="G158" s="202"/>
      <c r="H158" s="202"/>
      <c r="I158" s="69"/>
      <c r="J158" s="241" t="e">
        <f t="shared" si="25"/>
        <v>#DIV/0!</v>
      </c>
    </row>
    <row r="159" spans="1:10" ht="25.5" x14ac:dyDescent="0.25">
      <c r="A159" s="493" t="s">
        <v>215</v>
      </c>
      <c r="B159" s="493"/>
      <c r="C159" s="493"/>
      <c r="D159" s="138" t="s">
        <v>216</v>
      </c>
      <c r="E159" s="201">
        <f>SUM(E160+E173)</f>
        <v>0</v>
      </c>
      <c r="F159" s="201">
        <f>SUM(F160+F173)</f>
        <v>0</v>
      </c>
      <c r="G159" s="201">
        <f>SUM(G160+G173)</f>
        <v>0</v>
      </c>
      <c r="H159" s="201">
        <f>H160</f>
        <v>0</v>
      </c>
      <c r="I159" s="199" t="e">
        <f t="shared" si="24"/>
        <v>#DIV/0!</v>
      </c>
      <c r="J159" s="240" t="e">
        <f t="shared" si="25"/>
        <v>#DIV/0!</v>
      </c>
    </row>
    <row r="160" spans="1:10" x14ac:dyDescent="0.25">
      <c r="A160" s="377">
        <v>3</v>
      </c>
      <c r="B160" s="372"/>
      <c r="C160" s="373"/>
      <c r="D160" s="373" t="s">
        <v>7</v>
      </c>
      <c r="E160" s="233">
        <f t="shared" ref="E160:H160" si="26">SUM(E161)</f>
        <v>0</v>
      </c>
      <c r="F160" s="233">
        <f t="shared" si="26"/>
        <v>0</v>
      </c>
      <c r="G160" s="233">
        <f t="shared" si="26"/>
        <v>0</v>
      </c>
      <c r="H160" s="233">
        <f t="shared" si="26"/>
        <v>0</v>
      </c>
      <c r="I160" s="234" t="e">
        <f t="shared" si="24"/>
        <v>#DIV/0!</v>
      </c>
      <c r="J160" s="374" t="e">
        <f t="shared" si="25"/>
        <v>#DIV/0!</v>
      </c>
    </row>
    <row r="161" spans="1:10" x14ac:dyDescent="0.25">
      <c r="A161" s="494">
        <v>32</v>
      </c>
      <c r="B161" s="495"/>
      <c r="C161" s="496"/>
      <c r="D161" s="215" t="s">
        <v>16</v>
      </c>
      <c r="E161" s="370">
        <f t="shared" ref="E161" si="27">SUM(E162+E166+E169)</f>
        <v>0</v>
      </c>
      <c r="F161" s="370">
        <f t="shared" ref="F161:H161" si="28">SUM(F162+F166+F169)</f>
        <v>0</v>
      </c>
      <c r="G161" s="370">
        <f t="shared" ref="G161" si="29">SUM(G162+G166+G169)</f>
        <v>0</v>
      </c>
      <c r="H161" s="370">
        <f t="shared" si="28"/>
        <v>0</v>
      </c>
      <c r="I161" s="213" t="e">
        <f t="shared" si="24"/>
        <v>#DIV/0!</v>
      </c>
      <c r="J161" s="239" t="e">
        <f t="shared" si="25"/>
        <v>#DIV/0!</v>
      </c>
    </row>
    <row r="162" spans="1:10" x14ac:dyDescent="0.25">
      <c r="A162" s="275">
        <v>321</v>
      </c>
      <c r="B162" s="276"/>
      <c r="C162" s="277"/>
      <c r="D162" s="277" t="s">
        <v>146</v>
      </c>
      <c r="E162" s="202">
        <f t="shared" ref="E162" si="30">SUM(E163:E165)</f>
        <v>0</v>
      </c>
      <c r="F162" s="202">
        <f t="shared" ref="F162:H162" si="31">SUM(F163:F165)</f>
        <v>0</v>
      </c>
      <c r="G162" s="202">
        <f t="shared" ref="G162" si="32">SUM(G163:G165)</f>
        <v>0</v>
      </c>
      <c r="H162" s="202">
        <f t="shared" si="31"/>
        <v>0</v>
      </c>
      <c r="I162" s="69" t="e">
        <f t="shared" si="24"/>
        <v>#DIV/0!</v>
      </c>
      <c r="J162" s="241" t="e">
        <f t="shared" si="25"/>
        <v>#DIV/0!</v>
      </c>
    </row>
    <row r="163" spans="1:10" x14ac:dyDescent="0.25">
      <c r="A163" s="275">
        <v>3211</v>
      </c>
      <c r="B163" s="276"/>
      <c r="C163" s="277"/>
      <c r="D163" s="277" t="s">
        <v>147</v>
      </c>
      <c r="E163" s="202"/>
      <c r="F163" s="202"/>
      <c r="G163" s="202"/>
      <c r="H163" s="202"/>
      <c r="I163" s="69" t="e">
        <f t="shared" si="24"/>
        <v>#DIV/0!</v>
      </c>
      <c r="J163" s="241" t="e">
        <f t="shared" si="25"/>
        <v>#DIV/0!</v>
      </c>
    </row>
    <row r="164" spans="1:10" ht="25.5" x14ac:dyDescent="0.25">
      <c r="A164" s="275">
        <v>3212</v>
      </c>
      <c r="B164" s="276"/>
      <c r="C164" s="277"/>
      <c r="D164" s="277" t="s">
        <v>198</v>
      </c>
      <c r="E164" s="202"/>
      <c r="F164" s="202"/>
      <c r="G164" s="202"/>
      <c r="H164" s="202"/>
      <c r="I164" s="69" t="e">
        <f t="shared" si="24"/>
        <v>#DIV/0!</v>
      </c>
      <c r="J164" s="241" t="e">
        <f t="shared" si="25"/>
        <v>#DIV/0!</v>
      </c>
    </row>
    <row r="165" spans="1:10" x14ac:dyDescent="0.25">
      <c r="A165" s="275">
        <v>3213</v>
      </c>
      <c r="B165" s="280"/>
      <c r="C165" s="281"/>
      <c r="D165" s="106" t="s">
        <v>211</v>
      </c>
      <c r="E165" s="202"/>
      <c r="F165" s="202"/>
      <c r="G165" s="202"/>
      <c r="H165" s="202"/>
      <c r="I165" s="69" t="e">
        <f t="shared" si="24"/>
        <v>#DIV/0!</v>
      </c>
      <c r="J165" s="241" t="e">
        <f t="shared" si="25"/>
        <v>#DIV/0!</v>
      </c>
    </row>
    <row r="166" spans="1:10" x14ac:dyDescent="0.25">
      <c r="A166" s="275">
        <v>322</v>
      </c>
      <c r="B166" s="229"/>
      <c r="C166" s="230"/>
      <c r="D166" s="231" t="s">
        <v>150</v>
      </c>
      <c r="E166" s="207">
        <f t="shared" ref="E166" si="33">SUM(E167+E168)</f>
        <v>0</v>
      </c>
      <c r="F166" s="207">
        <f t="shared" ref="F166" si="34">SUM(F167+F168)</f>
        <v>0</v>
      </c>
      <c r="G166" s="207">
        <f t="shared" ref="G166" si="35">SUM(G167+G168)</f>
        <v>0</v>
      </c>
      <c r="H166" s="207"/>
      <c r="I166" s="69" t="e">
        <f t="shared" si="24"/>
        <v>#DIV/0!</v>
      </c>
      <c r="J166" s="241" t="e">
        <f t="shared" si="25"/>
        <v>#DIV/0!</v>
      </c>
    </row>
    <row r="167" spans="1:10" ht="23.45" customHeight="1" x14ac:dyDescent="0.25">
      <c r="A167" s="275">
        <v>3221</v>
      </c>
      <c r="B167" s="280"/>
      <c r="C167" s="281"/>
      <c r="D167" s="106" t="s">
        <v>203</v>
      </c>
      <c r="E167" s="202"/>
      <c r="F167" s="202"/>
      <c r="G167" s="202"/>
      <c r="H167" s="202"/>
      <c r="I167" s="69" t="e">
        <f t="shared" si="24"/>
        <v>#DIV/0!</v>
      </c>
      <c r="J167" s="241" t="e">
        <f t="shared" si="25"/>
        <v>#DIV/0!</v>
      </c>
    </row>
    <row r="168" spans="1:10" x14ac:dyDescent="0.25">
      <c r="A168" s="275">
        <v>3222</v>
      </c>
      <c r="B168" s="280"/>
      <c r="C168" s="281"/>
      <c r="D168" s="106" t="s">
        <v>152</v>
      </c>
      <c r="E168" s="202"/>
      <c r="F168" s="202"/>
      <c r="G168" s="202"/>
      <c r="H168" s="202"/>
      <c r="I168" s="69" t="e">
        <f t="shared" si="24"/>
        <v>#DIV/0!</v>
      </c>
      <c r="J168" s="241" t="e">
        <f t="shared" si="25"/>
        <v>#DIV/0!</v>
      </c>
    </row>
    <row r="169" spans="1:10" x14ac:dyDescent="0.25">
      <c r="A169" s="275">
        <v>323</v>
      </c>
      <c r="B169" s="280"/>
      <c r="C169" s="281"/>
      <c r="D169" s="106" t="s">
        <v>157</v>
      </c>
      <c r="E169" s="246"/>
      <c r="F169" s="246"/>
      <c r="G169" s="246"/>
      <c r="H169" s="246"/>
      <c r="I169" s="69" t="e">
        <f t="shared" si="24"/>
        <v>#DIV/0!</v>
      </c>
      <c r="J169" s="241" t="e">
        <f t="shared" si="25"/>
        <v>#DIV/0!</v>
      </c>
    </row>
    <row r="170" spans="1:10" ht="16.899999999999999" customHeight="1" x14ac:dyDescent="0.25">
      <c r="A170" s="275">
        <v>3239</v>
      </c>
      <c r="B170" s="280"/>
      <c r="C170" s="281"/>
      <c r="D170" s="106" t="s">
        <v>166</v>
      </c>
      <c r="E170" s="202"/>
      <c r="F170" s="202"/>
      <c r="G170" s="202"/>
      <c r="H170" s="202"/>
      <c r="I170" s="69" t="e">
        <f t="shared" si="24"/>
        <v>#DIV/0!</v>
      </c>
      <c r="J170" s="241" t="e">
        <f t="shared" si="25"/>
        <v>#DIV/0!</v>
      </c>
    </row>
    <row r="171" spans="1:10" ht="29.25" customHeight="1" x14ac:dyDescent="0.25">
      <c r="A171" s="256" t="s">
        <v>245</v>
      </c>
      <c r="B171" s="400"/>
      <c r="C171" s="401"/>
      <c r="D171" s="159" t="s">
        <v>250</v>
      </c>
      <c r="E171" s="396">
        <f>E172</f>
        <v>6993.2</v>
      </c>
      <c r="F171" s="294">
        <v>0</v>
      </c>
      <c r="G171" s="294">
        <v>0</v>
      </c>
      <c r="H171" s="396">
        <f>H172</f>
        <v>2807.57</v>
      </c>
      <c r="I171" s="198"/>
      <c r="J171" s="243"/>
    </row>
    <row r="172" spans="1:10" ht="16.899999999999999" customHeight="1" x14ac:dyDescent="0.25">
      <c r="A172" s="247">
        <v>3</v>
      </c>
      <c r="B172" s="273"/>
      <c r="C172" s="274"/>
      <c r="D172" s="291" t="s">
        <v>7</v>
      </c>
      <c r="E172" s="245">
        <f>E173+E175</f>
        <v>6993.2</v>
      </c>
      <c r="F172" s="201">
        <v>0</v>
      </c>
      <c r="G172" s="201">
        <v>0</v>
      </c>
      <c r="H172" s="245">
        <f>H173+H175</f>
        <v>2807.57</v>
      </c>
      <c r="I172" s="199"/>
      <c r="J172" s="240"/>
    </row>
    <row r="173" spans="1:10" ht="24.6" customHeight="1" x14ac:dyDescent="0.25">
      <c r="A173" s="514">
        <v>321</v>
      </c>
      <c r="B173" s="515"/>
      <c r="C173" s="516"/>
      <c r="D173" s="277" t="s">
        <v>146</v>
      </c>
      <c r="E173" s="202">
        <v>0</v>
      </c>
      <c r="F173" s="202"/>
      <c r="G173" s="202"/>
      <c r="H173" s="202">
        <f>H174</f>
        <v>0</v>
      </c>
      <c r="I173" s="69" t="e">
        <f t="shared" si="24"/>
        <v>#DIV/0!</v>
      </c>
      <c r="J173" s="241" t="e">
        <f t="shared" si="25"/>
        <v>#DIV/0!</v>
      </c>
    </row>
    <row r="174" spans="1:10" ht="25.9" customHeight="1" x14ac:dyDescent="0.25">
      <c r="A174" s="514">
        <v>3213</v>
      </c>
      <c r="B174" s="515"/>
      <c r="C174" s="516"/>
      <c r="D174" s="106" t="s">
        <v>211</v>
      </c>
      <c r="E174" s="202"/>
      <c r="F174" s="202"/>
      <c r="G174" s="202"/>
      <c r="H174" s="202"/>
      <c r="I174" s="69" t="e">
        <f t="shared" si="24"/>
        <v>#DIV/0!</v>
      </c>
      <c r="J174" s="241" t="e">
        <f t="shared" si="25"/>
        <v>#DIV/0!</v>
      </c>
    </row>
    <row r="175" spans="1:10" ht="16.899999999999999" customHeight="1" x14ac:dyDescent="0.25">
      <c r="A175" s="171">
        <v>323</v>
      </c>
      <c r="B175" s="172"/>
      <c r="C175" s="173"/>
      <c r="D175" s="106" t="s">
        <v>157</v>
      </c>
      <c r="E175" s="202">
        <v>6993.2</v>
      </c>
      <c r="F175" s="202">
        <f t="shared" ref="F175:H175" si="36">SUM(F176)</f>
        <v>0</v>
      </c>
      <c r="G175" s="202">
        <f t="shared" si="36"/>
        <v>0</v>
      </c>
      <c r="H175" s="202">
        <f t="shared" si="36"/>
        <v>2807.57</v>
      </c>
      <c r="I175" s="69">
        <f t="shared" si="24"/>
        <v>40.147142938854891</v>
      </c>
      <c r="J175" s="241" t="e">
        <f t="shared" si="25"/>
        <v>#DIV/0!</v>
      </c>
    </row>
    <row r="176" spans="1:10" ht="16.899999999999999" customHeight="1" x14ac:dyDescent="0.25">
      <c r="A176" s="171">
        <v>3231</v>
      </c>
      <c r="B176" s="172"/>
      <c r="C176" s="173"/>
      <c r="D176" s="164" t="s">
        <v>206</v>
      </c>
      <c r="E176" s="202"/>
      <c r="F176" s="202"/>
      <c r="G176" s="202"/>
      <c r="H176" s="202">
        <v>2807.57</v>
      </c>
      <c r="I176" s="69" t="e">
        <f t="shared" si="24"/>
        <v>#DIV/0!</v>
      </c>
      <c r="J176" s="241" t="e">
        <f t="shared" si="25"/>
        <v>#DIV/0!</v>
      </c>
    </row>
    <row r="177" spans="1:10" ht="25.5" customHeight="1" x14ac:dyDescent="0.25">
      <c r="A177" s="497" t="s">
        <v>77</v>
      </c>
      <c r="B177" s="498"/>
      <c r="C177" s="499"/>
      <c r="D177" s="402" t="s">
        <v>78</v>
      </c>
      <c r="E177" s="294">
        <f>SUM(E178+E184)</f>
        <v>0</v>
      </c>
      <c r="F177" s="294">
        <f>SUM(F178+F184)</f>
        <v>24850</v>
      </c>
      <c r="G177" s="294">
        <f>SUM(G178+G184)</f>
        <v>24850</v>
      </c>
      <c r="H177" s="294">
        <f>SUM(H178+H184)</f>
        <v>24781.95</v>
      </c>
      <c r="I177" s="198" t="e">
        <f t="shared" si="24"/>
        <v>#DIV/0!</v>
      </c>
      <c r="J177" s="243">
        <f t="shared" si="25"/>
        <v>99.726156941649904</v>
      </c>
    </row>
    <row r="178" spans="1:10" ht="15" customHeight="1" x14ac:dyDescent="0.25">
      <c r="A178" s="517" t="s">
        <v>73</v>
      </c>
      <c r="B178" s="518"/>
      <c r="C178" s="519"/>
      <c r="D178" s="332" t="s">
        <v>75</v>
      </c>
      <c r="E178" s="370">
        <f t="shared" ref="E178:H179" si="37">SUM(E179)</f>
        <v>0</v>
      </c>
      <c r="F178" s="370">
        <f t="shared" si="37"/>
        <v>24850</v>
      </c>
      <c r="G178" s="370">
        <f t="shared" si="37"/>
        <v>24850</v>
      </c>
      <c r="H178" s="370">
        <f t="shared" si="37"/>
        <v>24781.95</v>
      </c>
      <c r="I178" s="198" t="e">
        <f t="shared" si="24"/>
        <v>#DIV/0!</v>
      </c>
      <c r="J178" s="243">
        <f t="shared" si="25"/>
        <v>99.726156941649904</v>
      </c>
    </row>
    <row r="179" spans="1:10" x14ac:dyDescent="0.25">
      <c r="A179" s="529">
        <v>3</v>
      </c>
      <c r="B179" s="530"/>
      <c r="C179" s="531"/>
      <c r="D179" s="232" t="s">
        <v>7</v>
      </c>
      <c r="E179" s="233">
        <f t="shared" si="37"/>
        <v>0</v>
      </c>
      <c r="F179" s="233">
        <f t="shared" si="37"/>
        <v>24850</v>
      </c>
      <c r="G179" s="233">
        <f t="shared" si="37"/>
        <v>24850</v>
      </c>
      <c r="H179" s="233">
        <f t="shared" si="37"/>
        <v>24781.95</v>
      </c>
      <c r="I179" s="234" t="e">
        <f t="shared" si="24"/>
        <v>#DIV/0!</v>
      </c>
      <c r="J179" s="374">
        <f t="shared" si="25"/>
        <v>99.726156941649904</v>
      </c>
    </row>
    <row r="180" spans="1:10" x14ac:dyDescent="0.25">
      <c r="A180" s="139">
        <v>32</v>
      </c>
      <c r="B180" s="221"/>
      <c r="C180" s="222"/>
      <c r="D180" s="225" t="s">
        <v>16</v>
      </c>
      <c r="E180" s="370">
        <f>SUM(E182+E181)</f>
        <v>0</v>
      </c>
      <c r="F180" s="370">
        <f>SUM(F181+F182)</f>
        <v>24850</v>
      </c>
      <c r="G180" s="370">
        <f>SUM(G181+G182)</f>
        <v>24850</v>
      </c>
      <c r="H180" s="370">
        <f>SUM(H182+H181)</f>
        <v>24781.95</v>
      </c>
      <c r="I180" s="198" t="e">
        <f t="shared" si="24"/>
        <v>#DIV/0!</v>
      </c>
      <c r="J180" s="243">
        <f t="shared" si="25"/>
        <v>99.726156941649904</v>
      </c>
    </row>
    <row r="181" spans="1:10" x14ac:dyDescent="0.25">
      <c r="A181" s="143">
        <v>322</v>
      </c>
      <c r="B181" s="144"/>
      <c r="C181" s="145"/>
      <c r="D181" s="106" t="s">
        <v>150</v>
      </c>
      <c r="E181" s="202"/>
      <c r="F181" s="202"/>
      <c r="G181" s="202"/>
      <c r="H181" s="202"/>
      <c r="I181" s="69"/>
      <c r="J181" s="241" t="e">
        <f t="shared" si="25"/>
        <v>#DIV/0!</v>
      </c>
    </row>
    <row r="182" spans="1:10" x14ac:dyDescent="0.25">
      <c r="A182" s="174">
        <v>323</v>
      </c>
      <c r="B182" s="175"/>
      <c r="C182" s="176"/>
      <c r="D182" s="138" t="s">
        <v>157</v>
      </c>
      <c r="E182" s="201">
        <f>SUM(E183)</f>
        <v>0</v>
      </c>
      <c r="F182" s="245">
        <v>24850</v>
      </c>
      <c r="G182" s="245">
        <v>24850</v>
      </c>
      <c r="H182" s="201">
        <f>SUM(H183)</f>
        <v>24781.95</v>
      </c>
      <c r="I182" s="199" t="e">
        <f t="shared" si="24"/>
        <v>#DIV/0!</v>
      </c>
      <c r="J182" s="240">
        <f t="shared" si="25"/>
        <v>99.726156941649904</v>
      </c>
    </row>
    <row r="183" spans="1:10" ht="27.75" customHeight="1" x14ac:dyDescent="0.25">
      <c r="A183" s="514">
        <v>3232</v>
      </c>
      <c r="B183" s="515"/>
      <c r="C183" s="516"/>
      <c r="D183" s="106" t="s">
        <v>159</v>
      </c>
      <c r="E183" s="202"/>
      <c r="F183" s="202"/>
      <c r="G183" s="202"/>
      <c r="H183" s="202">
        <v>24781.95</v>
      </c>
      <c r="I183" s="69" t="e">
        <f t="shared" si="24"/>
        <v>#DIV/0!</v>
      </c>
      <c r="J183" s="241" t="e">
        <f t="shared" si="25"/>
        <v>#DIV/0!</v>
      </c>
    </row>
    <row r="184" spans="1:10" s="77" customFormat="1" ht="14.25" customHeight="1" x14ac:dyDescent="0.25">
      <c r="A184" s="532" t="s">
        <v>226</v>
      </c>
      <c r="B184" s="533"/>
      <c r="C184" s="534"/>
      <c r="D184" s="332" t="s">
        <v>107</v>
      </c>
      <c r="E184" s="370">
        <f>SUM(E185)</f>
        <v>0</v>
      </c>
      <c r="F184" s="370">
        <f>SUM(F185)</f>
        <v>0</v>
      </c>
      <c r="G184" s="370">
        <f>SUM(G185)</f>
        <v>0</v>
      </c>
      <c r="H184" s="370">
        <f>SUM(H185)</f>
        <v>0</v>
      </c>
      <c r="I184" s="198"/>
      <c r="J184" s="243" t="e">
        <f t="shared" si="25"/>
        <v>#DIV/0!</v>
      </c>
    </row>
    <row r="185" spans="1:10" s="77" customFormat="1" ht="27.75" customHeight="1" x14ac:dyDescent="0.25">
      <c r="A185" s="536" t="s">
        <v>227</v>
      </c>
      <c r="B185" s="537"/>
      <c r="C185" s="538"/>
      <c r="D185" s="106" t="s">
        <v>217</v>
      </c>
      <c r="E185" s="202"/>
      <c r="F185" s="202"/>
      <c r="G185" s="202"/>
      <c r="H185" s="202"/>
      <c r="I185" s="69"/>
      <c r="J185" s="241" t="e">
        <f t="shared" si="25"/>
        <v>#DIV/0!</v>
      </c>
    </row>
    <row r="186" spans="1:10" s="77" customFormat="1" ht="14.25" customHeight="1" x14ac:dyDescent="0.25">
      <c r="A186" s="536" t="s">
        <v>228</v>
      </c>
      <c r="B186" s="537"/>
      <c r="C186" s="538"/>
      <c r="D186" s="106"/>
      <c r="E186" s="202"/>
      <c r="F186" s="202"/>
      <c r="G186" s="202"/>
      <c r="H186" s="202"/>
      <c r="I186" s="69"/>
      <c r="J186" s="241" t="e">
        <f t="shared" si="25"/>
        <v>#DIV/0!</v>
      </c>
    </row>
    <row r="187" spans="1:10" ht="25.5" x14ac:dyDescent="0.25">
      <c r="A187" s="497" t="s">
        <v>79</v>
      </c>
      <c r="B187" s="498"/>
      <c r="C187" s="499"/>
      <c r="D187" s="402" t="s">
        <v>80</v>
      </c>
      <c r="E187" s="294">
        <f>SUM(E188)</f>
        <v>53602.25</v>
      </c>
      <c r="F187" s="294">
        <f>SUM(F188)</f>
        <v>0</v>
      </c>
      <c r="G187" s="294">
        <f>SUM(G188)</f>
        <v>0</v>
      </c>
      <c r="H187" s="294">
        <f>SUM(H188)</f>
        <v>0</v>
      </c>
      <c r="I187" s="198">
        <f t="shared" si="24"/>
        <v>0</v>
      </c>
      <c r="J187" s="243" t="e">
        <f t="shared" si="25"/>
        <v>#DIV/0!</v>
      </c>
    </row>
    <row r="188" spans="1:10" x14ac:dyDescent="0.25">
      <c r="A188" s="517" t="s">
        <v>73</v>
      </c>
      <c r="B188" s="518"/>
      <c r="C188" s="519"/>
      <c r="D188" s="403" t="s">
        <v>75</v>
      </c>
      <c r="E188" s="370">
        <f t="shared" ref="E188:H188" si="38">SUM(E189)</f>
        <v>53602.25</v>
      </c>
      <c r="F188" s="370">
        <f t="shared" si="38"/>
        <v>0</v>
      </c>
      <c r="G188" s="370">
        <f t="shared" si="38"/>
        <v>0</v>
      </c>
      <c r="H188" s="370">
        <f t="shared" si="38"/>
        <v>0</v>
      </c>
      <c r="I188" s="198">
        <f t="shared" si="24"/>
        <v>0</v>
      </c>
      <c r="J188" s="243" t="e">
        <f t="shared" si="25"/>
        <v>#DIV/0!</v>
      </c>
    </row>
    <row r="189" spans="1:10" ht="25.5" x14ac:dyDescent="0.25">
      <c r="A189" s="529">
        <v>4</v>
      </c>
      <c r="B189" s="530"/>
      <c r="C189" s="531"/>
      <c r="D189" s="378" t="s">
        <v>9</v>
      </c>
      <c r="E189" s="233">
        <f>E190+E192</f>
        <v>53602.25</v>
      </c>
      <c r="F189" s="233">
        <f>F190+F192</f>
        <v>0</v>
      </c>
      <c r="G189" s="233">
        <f>G190+G192</f>
        <v>0</v>
      </c>
      <c r="H189" s="233">
        <f>H190+H192</f>
        <v>0</v>
      </c>
      <c r="I189" s="234">
        <f t="shared" si="24"/>
        <v>0</v>
      </c>
      <c r="J189" s="374" t="e">
        <f t="shared" si="25"/>
        <v>#DIV/0!</v>
      </c>
    </row>
    <row r="190" spans="1:10" ht="25.5" x14ac:dyDescent="0.25">
      <c r="A190" s="520">
        <v>45</v>
      </c>
      <c r="B190" s="521"/>
      <c r="C190" s="522"/>
      <c r="D190" s="220" t="s">
        <v>48</v>
      </c>
      <c r="E190" s="370">
        <f>E191</f>
        <v>53602.25</v>
      </c>
      <c r="F190" s="370">
        <f>F191</f>
        <v>0</v>
      </c>
      <c r="G190" s="370">
        <f>G191</f>
        <v>0</v>
      </c>
      <c r="H190" s="370"/>
      <c r="I190" s="198">
        <f t="shared" si="24"/>
        <v>0</v>
      </c>
      <c r="J190" s="239" t="e">
        <f t="shared" si="25"/>
        <v>#DIV/0!</v>
      </c>
    </row>
    <row r="191" spans="1:10" ht="25.5" x14ac:dyDescent="0.25">
      <c r="A191" s="514">
        <v>451</v>
      </c>
      <c r="B191" s="515"/>
      <c r="C191" s="516"/>
      <c r="D191" s="22" t="s">
        <v>217</v>
      </c>
      <c r="E191" s="202">
        <v>53602.25</v>
      </c>
      <c r="F191" s="202"/>
      <c r="G191" s="202"/>
      <c r="H191" s="202"/>
      <c r="I191" s="69">
        <f t="shared" si="24"/>
        <v>0</v>
      </c>
      <c r="J191" s="241" t="e">
        <f t="shared" si="25"/>
        <v>#DIV/0!</v>
      </c>
    </row>
    <row r="192" spans="1:10" ht="20.25" customHeight="1" x14ac:dyDescent="0.25">
      <c r="A192" s="279">
        <v>422</v>
      </c>
      <c r="B192" s="280"/>
      <c r="C192" s="281"/>
      <c r="D192" s="22" t="s">
        <v>214</v>
      </c>
      <c r="E192" s="202"/>
      <c r="F192" s="202"/>
      <c r="G192" s="202"/>
      <c r="H192" s="202"/>
      <c r="I192" s="69" t="e">
        <f t="shared" si="24"/>
        <v>#DIV/0!</v>
      </c>
      <c r="J192" s="241" t="e">
        <f t="shared" si="25"/>
        <v>#DIV/0!</v>
      </c>
    </row>
    <row r="193" spans="1:10" ht="45" customHeight="1" x14ac:dyDescent="0.25">
      <c r="A193" s="497" t="s">
        <v>81</v>
      </c>
      <c r="B193" s="498"/>
      <c r="C193" s="499"/>
      <c r="D193" s="404" t="s">
        <v>82</v>
      </c>
      <c r="E193" s="294">
        <f>SUM(E194+E200+E214+E225+E263+E301+E308)</f>
        <v>46541.93</v>
      </c>
      <c r="F193" s="294">
        <f>SUM(F194+F200+F214+F225+F263+F301+F308)</f>
        <v>88028</v>
      </c>
      <c r="G193" s="294">
        <f>SUM(G194+G200+G214+G225+G263+G301+G308)</f>
        <v>88028</v>
      </c>
      <c r="H193" s="294">
        <f>SUM(H194+H200+H214+H225+H263+H301+H308)</f>
        <v>69076.38</v>
      </c>
      <c r="I193" s="198">
        <f t="shared" si="24"/>
        <v>148.41752372538056</v>
      </c>
      <c r="J193" s="243">
        <f t="shared" si="25"/>
        <v>78.470918344163223</v>
      </c>
    </row>
    <row r="194" spans="1:10" ht="25.5" x14ac:dyDescent="0.25">
      <c r="A194" s="555" t="s">
        <v>83</v>
      </c>
      <c r="B194" s="556"/>
      <c r="C194" s="557"/>
      <c r="D194" s="44" t="s">
        <v>256</v>
      </c>
      <c r="E194" s="245">
        <f>E195</f>
        <v>9269.26</v>
      </c>
      <c r="F194" s="245">
        <f>SUM(F195)</f>
        <v>9479</v>
      </c>
      <c r="G194" s="245">
        <f>SUM(G195)</f>
        <v>9479</v>
      </c>
      <c r="H194" s="245">
        <f>H195</f>
        <v>9478.26</v>
      </c>
      <c r="I194" s="199">
        <f t="shared" si="24"/>
        <v>102.25476467377115</v>
      </c>
      <c r="J194" s="240">
        <f t="shared" si="25"/>
        <v>99.992193269332205</v>
      </c>
    </row>
    <row r="195" spans="1:10" ht="14.45" customHeight="1" x14ac:dyDescent="0.25">
      <c r="A195" s="558" t="s">
        <v>65</v>
      </c>
      <c r="B195" s="559"/>
      <c r="C195" s="560"/>
      <c r="D195" s="49" t="s">
        <v>66</v>
      </c>
      <c r="E195" s="245">
        <f>SUM(E196)</f>
        <v>9269.26</v>
      </c>
      <c r="F195" s="245">
        <f>SUM(F196)</f>
        <v>9479</v>
      </c>
      <c r="G195" s="245">
        <f>SUM(G196)</f>
        <v>9479</v>
      </c>
      <c r="H195" s="245">
        <f>SUM(H196)</f>
        <v>9478.26</v>
      </c>
      <c r="I195" s="199">
        <f t="shared" si="24"/>
        <v>102.25476467377115</v>
      </c>
      <c r="J195" s="240">
        <f t="shared" si="25"/>
        <v>99.992193269332205</v>
      </c>
    </row>
    <row r="196" spans="1:10" ht="14.45" customHeight="1" x14ac:dyDescent="0.25">
      <c r="A196" s="380">
        <v>3</v>
      </c>
      <c r="B196" s="381"/>
      <c r="C196" s="382"/>
      <c r="D196" s="383" t="s">
        <v>7</v>
      </c>
      <c r="E196" s="375">
        <f t="shared" ref="E196:H197" si="39">SUM(E197)</f>
        <v>9269.26</v>
      </c>
      <c r="F196" s="375">
        <f t="shared" si="39"/>
        <v>9479</v>
      </c>
      <c r="G196" s="375">
        <f t="shared" si="39"/>
        <v>9479</v>
      </c>
      <c r="H196" s="375">
        <f t="shared" si="39"/>
        <v>9478.26</v>
      </c>
      <c r="I196" s="355">
        <f t="shared" si="24"/>
        <v>102.25476467377115</v>
      </c>
      <c r="J196" s="376">
        <f t="shared" si="25"/>
        <v>99.992193269332205</v>
      </c>
    </row>
    <row r="197" spans="1:10" ht="38.25" x14ac:dyDescent="0.25">
      <c r="A197" s="561">
        <v>37</v>
      </c>
      <c r="B197" s="562"/>
      <c r="C197" s="563"/>
      <c r="D197" s="224" t="s">
        <v>47</v>
      </c>
      <c r="E197" s="370">
        <f t="shared" si="39"/>
        <v>9269.26</v>
      </c>
      <c r="F197" s="370">
        <f t="shared" si="39"/>
        <v>9479</v>
      </c>
      <c r="G197" s="370">
        <f t="shared" si="39"/>
        <v>9479</v>
      </c>
      <c r="H197" s="370">
        <f t="shared" si="39"/>
        <v>9478.26</v>
      </c>
      <c r="I197" s="213">
        <f t="shared" si="24"/>
        <v>102.25476467377115</v>
      </c>
      <c r="J197" s="239">
        <f t="shared" si="25"/>
        <v>99.992193269332205</v>
      </c>
    </row>
    <row r="198" spans="1:10" ht="25.5" x14ac:dyDescent="0.25">
      <c r="A198" s="170">
        <v>372</v>
      </c>
      <c r="B198" s="150"/>
      <c r="C198" s="151"/>
      <c r="D198" s="140" t="s">
        <v>213</v>
      </c>
      <c r="E198" s="201">
        <f>E199</f>
        <v>9269.26</v>
      </c>
      <c r="F198" s="201">
        <v>9479</v>
      </c>
      <c r="G198" s="201">
        <v>9479</v>
      </c>
      <c r="H198" s="201">
        <f>H199</f>
        <v>9478.26</v>
      </c>
      <c r="I198" s="199">
        <f t="shared" si="24"/>
        <v>102.25476467377115</v>
      </c>
      <c r="J198" s="240">
        <f t="shared" si="25"/>
        <v>99.992193269332205</v>
      </c>
    </row>
    <row r="199" spans="1:10" x14ac:dyDescent="0.25">
      <c r="A199" s="171">
        <v>372290</v>
      </c>
      <c r="B199" s="172"/>
      <c r="C199" s="173"/>
      <c r="D199" s="141" t="s">
        <v>253</v>
      </c>
      <c r="E199" s="202">
        <v>9269.26</v>
      </c>
      <c r="F199" s="202"/>
      <c r="G199" s="202"/>
      <c r="H199" s="202">
        <v>9478.26</v>
      </c>
      <c r="I199" s="69">
        <f t="shared" si="24"/>
        <v>102.25476467377115</v>
      </c>
      <c r="J199" s="241" t="e">
        <f t="shared" si="25"/>
        <v>#DIV/0!</v>
      </c>
    </row>
    <row r="200" spans="1:10" ht="20.25" customHeight="1" x14ac:dyDescent="0.25">
      <c r="A200" s="497" t="s">
        <v>84</v>
      </c>
      <c r="B200" s="498"/>
      <c r="C200" s="499"/>
      <c r="D200" s="405" t="s">
        <v>85</v>
      </c>
      <c r="E200" s="294">
        <f>SUM(E201+E206+E209)</f>
        <v>6130.4</v>
      </c>
      <c r="F200" s="294">
        <f>SUM(F201+F206+F209)</f>
        <v>44527</v>
      </c>
      <c r="G200" s="294">
        <f>SUM(G201+G206+G209)</f>
        <v>44527</v>
      </c>
      <c r="H200" s="294">
        <f>SUM(H201+H206+H209)</f>
        <v>25269.03</v>
      </c>
      <c r="I200" s="198">
        <f t="shared" si="24"/>
        <v>412.1921897429205</v>
      </c>
      <c r="J200" s="243">
        <f t="shared" si="25"/>
        <v>56.749904552294105</v>
      </c>
    </row>
    <row r="201" spans="1:10" x14ac:dyDescent="0.25">
      <c r="A201" s="500" t="s">
        <v>86</v>
      </c>
      <c r="B201" s="501"/>
      <c r="C201" s="502"/>
      <c r="D201" s="49" t="s">
        <v>66</v>
      </c>
      <c r="E201" s="201">
        <f>SUM(E202)</f>
        <v>0</v>
      </c>
      <c r="F201" s="201">
        <f>SUM(F202)</f>
        <v>1000</v>
      </c>
      <c r="G201" s="201">
        <f>SUM(G202)</f>
        <v>1000</v>
      </c>
      <c r="H201" s="201">
        <f>SUM(H202)</f>
        <v>1000</v>
      </c>
      <c r="I201" s="199" t="e">
        <f t="shared" si="24"/>
        <v>#DIV/0!</v>
      </c>
      <c r="J201" s="240">
        <f t="shared" si="25"/>
        <v>100</v>
      </c>
    </row>
    <row r="202" spans="1:10" x14ac:dyDescent="0.25">
      <c r="A202" s="384">
        <v>3</v>
      </c>
      <c r="B202" s="385"/>
      <c r="C202" s="386"/>
      <c r="D202" s="379" t="s">
        <v>7</v>
      </c>
      <c r="E202" s="233">
        <f t="shared" ref="E202:H202" si="40">SUM(E203)</f>
        <v>0</v>
      </c>
      <c r="F202" s="233">
        <f t="shared" si="40"/>
        <v>1000</v>
      </c>
      <c r="G202" s="233">
        <f t="shared" si="40"/>
        <v>1000</v>
      </c>
      <c r="H202" s="233">
        <f t="shared" si="40"/>
        <v>1000</v>
      </c>
      <c r="I202" s="234" t="e">
        <f t="shared" si="24"/>
        <v>#DIV/0!</v>
      </c>
      <c r="J202" s="242">
        <f t="shared" si="25"/>
        <v>100</v>
      </c>
    </row>
    <row r="203" spans="1:10" x14ac:dyDescent="0.25">
      <c r="A203" s="139">
        <v>32</v>
      </c>
      <c r="B203" s="221"/>
      <c r="C203" s="222"/>
      <c r="D203" s="223" t="s">
        <v>16</v>
      </c>
      <c r="E203" s="370">
        <f>SUM(E205:E206)</f>
        <v>0</v>
      </c>
      <c r="F203" s="370">
        <f>F204+F205</f>
        <v>1000</v>
      </c>
      <c r="G203" s="370">
        <f>G204+G205</f>
        <v>1000</v>
      </c>
      <c r="H203" s="370">
        <f>SUM(H205)</f>
        <v>1000</v>
      </c>
      <c r="I203" s="213" t="e">
        <f t="shared" si="24"/>
        <v>#DIV/0!</v>
      </c>
      <c r="J203" s="239">
        <f t="shared" si="25"/>
        <v>100</v>
      </c>
    </row>
    <row r="204" spans="1:10" x14ac:dyDescent="0.25">
      <c r="A204" s="170">
        <v>323</v>
      </c>
      <c r="B204" s="150"/>
      <c r="C204" s="151"/>
      <c r="D204" s="187" t="s">
        <v>157</v>
      </c>
      <c r="E204" s="201"/>
      <c r="F204" s="201">
        <v>1000</v>
      </c>
      <c r="G204" s="201">
        <v>1000</v>
      </c>
      <c r="H204" s="201">
        <f>H205</f>
        <v>1000</v>
      </c>
      <c r="I204" s="199" t="e">
        <f t="shared" si="24"/>
        <v>#DIV/0!</v>
      </c>
      <c r="J204" s="240">
        <f t="shared" ref="J204:J259" si="41">H204/F204*100</f>
        <v>100</v>
      </c>
    </row>
    <row r="205" spans="1:10" x14ac:dyDescent="0.25">
      <c r="A205" s="171">
        <v>3231</v>
      </c>
      <c r="B205" s="172"/>
      <c r="C205" s="173"/>
      <c r="D205" s="186" t="s">
        <v>206</v>
      </c>
      <c r="E205" s="246"/>
      <c r="F205" s="202"/>
      <c r="G205" s="202"/>
      <c r="H205" s="246">
        <v>1000</v>
      </c>
      <c r="I205" s="69" t="e">
        <f t="shared" si="24"/>
        <v>#DIV/0!</v>
      </c>
      <c r="J205" s="241" t="e">
        <f t="shared" si="41"/>
        <v>#DIV/0!</v>
      </c>
    </row>
    <row r="206" spans="1:10" ht="26.25" customHeight="1" x14ac:dyDescent="0.25">
      <c r="A206" s="248" t="s">
        <v>251</v>
      </c>
      <c r="B206" s="150"/>
      <c r="C206" s="151"/>
      <c r="D206" s="187" t="s">
        <v>252</v>
      </c>
      <c r="E206" s="245">
        <f>SUM(E207)</f>
        <v>0</v>
      </c>
      <c r="F206" s="245">
        <f>SUM(F207)</f>
        <v>24500</v>
      </c>
      <c r="G206" s="245">
        <f>SUM(G207)</f>
        <v>24500</v>
      </c>
      <c r="H206" s="245">
        <f>SUM(H207)</f>
        <v>8049.23</v>
      </c>
      <c r="I206" s="199"/>
      <c r="J206" s="240"/>
    </row>
    <row r="207" spans="1:10" x14ac:dyDescent="0.25">
      <c r="A207" s="171">
        <v>323</v>
      </c>
      <c r="B207" s="172"/>
      <c r="C207" s="173"/>
      <c r="D207" s="186" t="s">
        <v>157</v>
      </c>
      <c r="E207" s="202"/>
      <c r="F207" s="202">
        <v>24500</v>
      </c>
      <c r="G207" s="202">
        <v>24500</v>
      </c>
      <c r="H207" s="202">
        <v>8049.23</v>
      </c>
      <c r="I207" s="69"/>
      <c r="J207" s="241"/>
    </row>
    <row r="208" spans="1:10" x14ac:dyDescent="0.25">
      <c r="A208" s="171">
        <v>323</v>
      </c>
      <c r="B208" s="172"/>
      <c r="C208" s="173"/>
      <c r="D208" s="186" t="s">
        <v>157</v>
      </c>
      <c r="E208" s="202"/>
      <c r="F208" s="202"/>
      <c r="G208" s="202"/>
      <c r="H208" s="202"/>
      <c r="I208" s="69"/>
      <c r="J208" s="241"/>
    </row>
    <row r="209" spans="1:10" ht="25.5" x14ac:dyDescent="0.25">
      <c r="A209" s="539" t="s">
        <v>245</v>
      </c>
      <c r="B209" s="540"/>
      <c r="C209" s="541"/>
      <c r="D209" s="187" t="s">
        <v>246</v>
      </c>
      <c r="E209" s="245">
        <f>SUM(E210:E213)</f>
        <v>6130.4</v>
      </c>
      <c r="F209" s="245">
        <f>SUM(F210:F213)</f>
        <v>19027</v>
      </c>
      <c r="G209" s="245">
        <f>SUM(G210:G213)</f>
        <v>19027</v>
      </c>
      <c r="H209" s="245">
        <f>SUM(H210:H213)</f>
        <v>16219.8</v>
      </c>
      <c r="I209" s="199"/>
      <c r="J209" s="240">
        <f t="shared" si="41"/>
        <v>85.246229042938978</v>
      </c>
    </row>
    <row r="210" spans="1:10" x14ac:dyDescent="0.25">
      <c r="A210" s="171">
        <v>321</v>
      </c>
      <c r="B210" s="172"/>
      <c r="C210" s="173"/>
      <c r="D210" s="186" t="s">
        <v>146</v>
      </c>
      <c r="E210" s="202">
        <v>6130.4</v>
      </c>
      <c r="F210" s="202">
        <v>16427</v>
      </c>
      <c r="G210" s="202">
        <v>16427</v>
      </c>
      <c r="H210" s="202">
        <v>16219.8</v>
      </c>
      <c r="I210" s="69"/>
      <c r="J210" s="241">
        <f t="shared" si="41"/>
        <v>98.738661958969985</v>
      </c>
    </row>
    <row r="211" spans="1:10" x14ac:dyDescent="0.25">
      <c r="A211" s="171">
        <v>322</v>
      </c>
      <c r="B211" s="172"/>
      <c r="C211" s="173"/>
      <c r="D211" s="186" t="s">
        <v>229</v>
      </c>
      <c r="E211" s="202"/>
      <c r="F211" s="202"/>
      <c r="G211" s="202"/>
      <c r="H211" s="202"/>
      <c r="I211" s="69"/>
      <c r="J211" s="241" t="e">
        <f t="shared" si="41"/>
        <v>#DIV/0!</v>
      </c>
    </row>
    <row r="212" spans="1:10" x14ac:dyDescent="0.25">
      <c r="A212" s="171">
        <v>323</v>
      </c>
      <c r="B212" s="172"/>
      <c r="C212" s="173"/>
      <c r="D212" s="186" t="s">
        <v>157</v>
      </c>
      <c r="E212" s="202"/>
      <c r="F212" s="202">
        <v>2600</v>
      </c>
      <c r="G212" s="202">
        <v>2600</v>
      </c>
      <c r="H212" s="202"/>
      <c r="I212" s="69"/>
      <c r="J212" s="241">
        <f t="shared" si="41"/>
        <v>0</v>
      </c>
    </row>
    <row r="213" spans="1:10" x14ac:dyDescent="0.25">
      <c r="A213" s="171">
        <v>343</v>
      </c>
      <c r="B213" s="172"/>
      <c r="C213" s="173"/>
      <c r="D213" s="186" t="s">
        <v>247</v>
      </c>
      <c r="E213" s="202"/>
      <c r="F213" s="202"/>
      <c r="G213" s="202"/>
      <c r="H213" s="202"/>
      <c r="I213" s="69"/>
      <c r="J213" s="241" t="e">
        <f t="shared" si="41"/>
        <v>#DIV/0!</v>
      </c>
    </row>
    <row r="214" spans="1:10" ht="25.5" x14ac:dyDescent="0.25">
      <c r="A214" s="552" t="s">
        <v>87</v>
      </c>
      <c r="B214" s="553"/>
      <c r="C214" s="554"/>
      <c r="D214" s="409" t="s">
        <v>88</v>
      </c>
      <c r="E214" s="245">
        <f>SUM(E215)</f>
        <v>8303.75</v>
      </c>
      <c r="F214" s="245">
        <f>SUM(F215)</f>
        <v>7412</v>
      </c>
      <c r="G214" s="245">
        <f>SUM(G215)</f>
        <v>7412</v>
      </c>
      <c r="H214" s="245">
        <f>SUM(H215)</f>
        <v>7356.25</v>
      </c>
      <c r="I214" s="199">
        <f t="shared" si="24"/>
        <v>88.589492699081745</v>
      </c>
      <c r="J214" s="240">
        <f t="shared" si="41"/>
        <v>99.247841338370208</v>
      </c>
    </row>
    <row r="215" spans="1:10" ht="25.5" x14ac:dyDescent="0.25">
      <c r="A215" s="517" t="s">
        <v>76</v>
      </c>
      <c r="B215" s="518"/>
      <c r="C215" s="519"/>
      <c r="D215" s="406" t="s">
        <v>92</v>
      </c>
      <c r="E215" s="370">
        <f>SUM(E216+E221)</f>
        <v>8303.75</v>
      </c>
      <c r="F215" s="370">
        <f>SUM(F216+F221)</f>
        <v>7412</v>
      </c>
      <c r="G215" s="370">
        <f>SUM(G216+G221)</f>
        <v>7412</v>
      </c>
      <c r="H215" s="370">
        <f>SUM(H216+H221)</f>
        <v>7356.25</v>
      </c>
      <c r="I215" s="198">
        <f t="shared" si="24"/>
        <v>88.589492699081745</v>
      </c>
      <c r="J215" s="243">
        <f t="shared" si="41"/>
        <v>99.247841338370208</v>
      </c>
    </row>
    <row r="216" spans="1:10" x14ac:dyDescent="0.25">
      <c r="A216" s="543">
        <v>3</v>
      </c>
      <c r="B216" s="544"/>
      <c r="C216" s="545"/>
      <c r="D216" s="387" t="s">
        <v>7</v>
      </c>
      <c r="E216" s="233">
        <f>SUM(E217+E219)</f>
        <v>0</v>
      </c>
      <c r="F216" s="233">
        <f>SUM(F217+F219)</f>
        <v>0</v>
      </c>
      <c r="G216" s="233">
        <f>SUM(G217+G219)</f>
        <v>0</v>
      </c>
      <c r="H216" s="233">
        <f>SUM(H217+H219)</f>
        <v>0</v>
      </c>
      <c r="I216" s="234" t="e">
        <f t="shared" si="24"/>
        <v>#DIV/0!</v>
      </c>
      <c r="J216" s="374" t="e">
        <f t="shared" si="41"/>
        <v>#DIV/0!</v>
      </c>
    </row>
    <row r="217" spans="1:10" ht="25.5" x14ac:dyDescent="0.25">
      <c r="A217" s="139">
        <v>324</v>
      </c>
      <c r="B217" s="407"/>
      <c r="C217" s="408"/>
      <c r="D217" s="406" t="s">
        <v>185</v>
      </c>
      <c r="E217" s="370"/>
      <c r="F217" s="370"/>
      <c r="G217" s="370"/>
      <c r="H217" s="370"/>
      <c r="I217" s="198"/>
      <c r="J217" s="243"/>
    </row>
    <row r="218" spans="1:10" ht="38.25" x14ac:dyDescent="0.25">
      <c r="A218" s="546">
        <v>37</v>
      </c>
      <c r="B218" s="547"/>
      <c r="C218" s="548"/>
      <c r="D218" s="40" t="s">
        <v>47</v>
      </c>
      <c r="E218" s="202"/>
      <c r="F218" s="202"/>
      <c r="G218" s="202"/>
      <c r="H218" s="202"/>
      <c r="I218" s="69" t="e">
        <f t="shared" si="24"/>
        <v>#DIV/0!</v>
      </c>
      <c r="J218" s="241" t="e">
        <f t="shared" si="41"/>
        <v>#DIV/0!</v>
      </c>
    </row>
    <row r="219" spans="1:10" ht="25.5" x14ac:dyDescent="0.25">
      <c r="A219" s="178">
        <v>372</v>
      </c>
      <c r="B219" s="179"/>
      <c r="C219" s="180"/>
      <c r="D219" s="140" t="s">
        <v>213</v>
      </c>
      <c r="E219" s="202"/>
      <c r="F219" s="202"/>
      <c r="G219" s="202"/>
      <c r="H219" s="202"/>
      <c r="I219" s="199" t="e">
        <f t="shared" si="24"/>
        <v>#DIV/0!</v>
      </c>
      <c r="J219" s="240" t="e">
        <f t="shared" si="41"/>
        <v>#DIV/0!</v>
      </c>
    </row>
    <row r="220" spans="1:10" ht="25.5" x14ac:dyDescent="0.25">
      <c r="A220" s="181">
        <v>3722</v>
      </c>
      <c r="B220" s="182"/>
      <c r="C220" s="183"/>
      <c r="D220" s="141" t="s">
        <v>218</v>
      </c>
      <c r="E220" s="202"/>
      <c r="F220" s="202"/>
      <c r="G220" s="202"/>
      <c r="H220" s="202"/>
      <c r="I220" s="69" t="e">
        <f t="shared" si="24"/>
        <v>#DIV/0!</v>
      </c>
      <c r="J220" s="241" t="e">
        <f t="shared" si="41"/>
        <v>#DIV/0!</v>
      </c>
    </row>
    <row r="221" spans="1:10" ht="25.5" x14ac:dyDescent="0.25">
      <c r="A221" s="543">
        <v>4</v>
      </c>
      <c r="B221" s="544"/>
      <c r="C221" s="545"/>
      <c r="D221" s="387" t="s">
        <v>9</v>
      </c>
      <c r="E221" s="233">
        <f>SUM(E223)</f>
        <v>8303.75</v>
      </c>
      <c r="F221" s="233">
        <f>SUM(F223)</f>
        <v>7412</v>
      </c>
      <c r="G221" s="233">
        <f>SUM(G223)</f>
        <v>7412</v>
      </c>
      <c r="H221" s="233">
        <f>SUM(H223)</f>
        <v>7356.25</v>
      </c>
      <c r="I221" s="234">
        <f t="shared" si="24"/>
        <v>88.589492699081745</v>
      </c>
      <c r="J221" s="374">
        <f t="shared" si="41"/>
        <v>99.247841338370208</v>
      </c>
    </row>
    <row r="222" spans="1:10" ht="25.5" x14ac:dyDescent="0.25">
      <c r="A222" s="549">
        <v>42</v>
      </c>
      <c r="B222" s="550"/>
      <c r="C222" s="551"/>
      <c r="D222" s="220" t="s">
        <v>23</v>
      </c>
      <c r="E222" s="370"/>
      <c r="F222" s="370"/>
      <c r="G222" s="370"/>
      <c r="H222" s="370"/>
      <c r="I222" s="198" t="e">
        <f t="shared" si="24"/>
        <v>#DIV/0!</v>
      </c>
      <c r="J222" s="239" t="e">
        <f t="shared" si="41"/>
        <v>#DIV/0!</v>
      </c>
    </row>
    <row r="223" spans="1:10" ht="25.5" x14ac:dyDescent="0.25">
      <c r="A223" s="181">
        <v>424</v>
      </c>
      <c r="B223" s="182"/>
      <c r="C223" s="183"/>
      <c r="D223" s="22" t="s">
        <v>185</v>
      </c>
      <c r="E223" s="202">
        <f>SUM(E224)</f>
        <v>8303.75</v>
      </c>
      <c r="F223" s="202">
        <v>7412</v>
      </c>
      <c r="G223" s="202">
        <v>7412</v>
      </c>
      <c r="H223" s="202">
        <v>7356.25</v>
      </c>
      <c r="I223" s="69">
        <f t="shared" si="24"/>
        <v>88.589492699081745</v>
      </c>
      <c r="J223" s="241">
        <f t="shared" si="41"/>
        <v>99.247841338370208</v>
      </c>
    </row>
    <row r="224" spans="1:10" x14ac:dyDescent="0.25">
      <c r="A224" s="181">
        <v>4241</v>
      </c>
      <c r="B224" s="182"/>
      <c r="C224" s="183"/>
      <c r="D224" s="22" t="s">
        <v>186</v>
      </c>
      <c r="E224" s="202">
        <v>8303.75</v>
      </c>
      <c r="F224" s="202"/>
      <c r="G224" s="202"/>
      <c r="H224" s="202"/>
      <c r="I224" s="69">
        <f t="shared" si="24"/>
        <v>0</v>
      </c>
      <c r="J224" s="241" t="e">
        <f t="shared" si="41"/>
        <v>#DIV/0!</v>
      </c>
    </row>
    <row r="225" spans="1:10" ht="25.5" x14ac:dyDescent="0.25">
      <c r="A225" s="542" t="s">
        <v>90</v>
      </c>
      <c r="B225" s="542"/>
      <c r="C225" s="542"/>
      <c r="D225" s="410" t="s">
        <v>94</v>
      </c>
      <c r="E225" s="364">
        <f>SUM(E226)</f>
        <v>0</v>
      </c>
      <c r="F225" s="364">
        <f>SUM(F226)</f>
        <v>0</v>
      </c>
      <c r="G225" s="364">
        <f>SUM(G226)</f>
        <v>0</v>
      </c>
      <c r="H225" s="364">
        <f>SUM(H226)</f>
        <v>0</v>
      </c>
      <c r="I225" s="362" t="e">
        <f t="shared" ref="I225:I288" si="42">SUM(H225/E225*100)</f>
        <v>#DIV/0!</v>
      </c>
      <c r="J225" s="238" t="e">
        <f t="shared" si="41"/>
        <v>#DIV/0!</v>
      </c>
    </row>
    <row r="226" spans="1:10" ht="25.5" x14ac:dyDescent="0.25">
      <c r="A226" s="567" t="s">
        <v>95</v>
      </c>
      <c r="B226" s="567"/>
      <c r="C226" s="567"/>
      <c r="D226" s="406" t="s">
        <v>96</v>
      </c>
      <c r="E226" s="370">
        <f>SUM(E231)</f>
        <v>0</v>
      </c>
      <c r="F226" s="370">
        <f>SUM(F231)</f>
        <v>0</v>
      </c>
      <c r="G226" s="370">
        <f>SUM(G231)</f>
        <v>0</v>
      </c>
      <c r="H226" s="370">
        <f>SUM(H231)</f>
        <v>0</v>
      </c>
      <c r="I226" s="198" t="e">
        <f t="shared" si="42"/>
        <v>#DIV/0!</v>
      </c>
      <c r="J226" s="243" t="e">
        <f t="shared" si="41"/>
        <v>#DIV/0!</v>
      </c>
    </row>
    <row r="227" spans="1:10" x14ac:dyDescent="0.25">
      <c r="A227" s="568">
        <v>3</v>
      </c>
      <c r="B227" s="568"/>
      <c r="C227" s="568"/>
      <c r="D227" s="387" t="s">
        <v>7</v>
      </c>
      <c r="E227" s="233">
        <f>SUM(E228)</f>
        <v>0</v>
      </c>
      <c r="F227" s="233"/>
      <c r="G227" s="233"/>
      <c r="H227" s="233">
        <f>SUM(H228)</f>
        <v>0</v>
      </c>
      <c r="I227" s="234" t="e">
        <f t="shared" si="42"/>
        <v>#DIV/0!</v>
      </c>
      <c r="J227" s="374" t="e">
        <f t="shared" si="41"/>
        <v>#DIV/0!</v>
      </c>
    </row>
    <row r="228" spans="1:10" x14ac:dyDescent="0.25">
      <c r="A228" s="569">
        <v>32</v>
      </c>
      <c r="B228" s="569"/>
      <c r="C228" s="569"/>
      <c r="D228" s="406" t="s">
        <v>16</v>
      </c>
      <c r="E228" s="370"/>
      <c r="F228" s="370"/>
      <c r="G228" s="370"/>
      <c r="H228" s="370"/>
      <c r="I228" s="198" t="e">
        <f t="shared" si="42"/>
        <v>#DIV/0!</v>
      </c>
      <c r="J228" s="243" t="e">
        <f t="shared" si="41"/>
        <v>#DIV/0!</v>
      </c>
    </row>
    <row r="229" spans="1:10" x14ac:dyDescent="0.25">
      <c r="A229" s="571">
        <v>321</v>
      </c>
      <c r="B229" s="572"/>
      <c r="C229" s="573"/>
      <c r="D229" s="189" t="s">
        <v>146</v>
      </c>
      <c r="E229" s="202"/>
      <c r="F229" s="202"/>
      <c r="G229" s="202"/>
      <c r="H229" s="202"/>
      <c r="I229" s="69"/>
      <c r="J229" s="241" t="e">
        <f t="shared" si="41"/>
        <v>#DIV/0!</v>
      </c>
    </row>
    <row r="230" spans="1:10" x14ac:dyDescent="0.25">
      <c r="A230" s="235">
        <v>322</v>
      </c>
      <c r="B230" s="236"/>
      <c r="C230" s="271"/>
      <c r="D230" s="189" t="s">
        <v>150</v>
      </c>
      <c r="E230" s="202"/>
      <c r="F230" s="202"/>
      <c r="G230" s="202"/>
      <c r="H230" s="202"/>
      <c r="I230" s="69"/>
      <c r="J230" s="241" t="e">
        <f t="shared" si="41"/>
        <v>#DIV/0!</v>
      </c>
    </row>
    <row r="231" spans="1:10" x14ac:dyDescent="0.25">
      <c r="A231" s="181">
        <v>323</v>
      </c>
      <c r="B231" s="182"/>
      <c r="C231" s="183"/>
      <c r="D231" s="189" t="s">
        <v>157</v>
      </c>
      <c r="E231" s="202">
        <f>SUM(E232)</f>
        <v>0</v>
      </c>
      <c r="F231" s="202">
        <v>0</v>
      </c>
      <c r="G231" s="202">
        <v>0</v>
      </c>
      <c r="H231" s="202">
        <f>SUM(H232)</f>
        <v>0</v>
      </c>
      <c r="I231" s="69" t="e">
        <f t="shared" si="42"/>
        <v>#DIV/0!</v>
      </c>
      <c r="J231" s="241" t="e">
        <f t="shared" si="41"/>
        <v>#DIV/0!</v>
      </c>
    </row>
    <row r="232" spans="1:10" x14ac:dyDescent="0.25">
      <c r="A232" s="190">
        <v>3231</v>
      </c>
      <c r="B232" s="191"/>
      <c r="C232" s="192"/>
      <c r="D232" s="197" t="s">
        <v>206</v>
      </c>
      <c r="E232" s="202"/>
      <c r="F232" s="202"/>
      <c r="G232" s="202"/>
      <c r="H232" s="202"/>
      <c r="I232" s="69" t="e">
        <f t="shared" si="42"/>
        <v>#DIV/0!</v>
      </c>
      <c r="J232" s="241" t="e">
        <f t="shared" si="41"/>
        <v>#DIV/0!</v>
      </c>
    </row>
    <row r="233" spans="1:10" ht="25.5" x14ac:dyDescent="0.25">
      <c r="A233" s="190">
        <v>329</v>
      </c>
      <c r="B233" s="191"/>
      <c r="C233" s="191"/>
      <c r="D233" s="40" t="s">
        <v>167</v>
      </c>
      <c r="E233" s="208"/>
      <c r="F233" s="208"/>
      <c r="G233" s="208"/>
      <c r="H233" s="208"/>
      <c r="I233" s="69" t="e">
        <f t="shared" si="42"/>
        <v>#DIV/0!</v>
      </c>
      <c r="J233" s="241" t="e">
        <f t="shared" si="41"/>
        <v>#DIV/0!</v>
      </c>
    </row>
    <row r="234" spans="1:10" x14ac:dyDescent="0.25">
      <c r="A234" s="190">
        <v>381</v>
      </c>
      <c r="B234" s="191"/>
      <c r="C234" s="192"/>
      <c r="D234" s="200" t="s">
        <v>133</v>
      </c>
      <c r="E234" s="202"/>
      <c r="F234" s="202"/>
      <c r="G234" s="202"/>
      <c r="H234" s="202"/>
      <c r="I234" s="69" t="e">
        <f t="shared" si="42"/>
        <v>#DIV/0!</v>
      </c>
      <c r="J234" s="241" t="e">
        <f t="shared" si="41"/>
        <v>#DIV/0!</v>
      </c>
    </row>
    <row r="235" spans="1:10" x14ac:dyDescent="0.25">
      <c r="A235" s="570" t="s">
        <v>97</v>
      </c>
      <c r="B235" s="570"/>
      <c r="C235" s="570"/>
      <c r="D235" s="406" t="s">
        <v>98</v>
      </c>
      <c r="E235" s="370">
        <f t="shared" ref="E235" si="43">SUM(E236+E245)</f>
        <v>0</v>
      </c>
      <c r="F235" s="370">
        <v>0</v>
      </c>
      <c r="G235" s="370">
        <v>0</v>
      </c>
      <c r="H235" s="370">
        <f t="shared" ref="H235" si="44">SUM(H236+H245)</f>
        <v>0</v>
      </c>
      <c r="I235" s="198" t="e">
        <f t="shared" si="42"/>
        <v>#DIV/0!</v>
      </c>
      <c r="J235" s="243" t="e">
        <f t="shared" si="41"/>
        <v>#DIV/0!</v>
      </c>
    </row>
    <row r="236" spans="1:10" x14ac:dyDescent="0.25">
      <c r="A236" s="388">
        <v>3</v>
      </c>
      <c r="B236" s="389"/>
      <c r="C236" s="390"/>
      <c r="D236" s="391" t="s">
        <v>7</v>
      </c>
      <c r="E236" s="233">
        <f t="shared" ref="E236:H236" si="45">SUM(E237)</f>
        <v>0</v>
      </c>
      <c r="F236" s="233">
        <v>0</v>
      </c>
      <c r="G236" s="233">
        <v>0</v>
      </c>
      <c r="H236" s="233">
        <f t="shared" si="45"/>
        <v>0</v>
      </c>
      <c r="I236" s="234" t="e">
        <f t="shared" si="42"/>
        <v>#DIV/0!</v>
      </c>
      <c r="J236" s="374" t="e">
        <f t="shared" si="41"/>
        <v>#DIV/0!</v>
      </c>
    </row>
    <row r="237" spans="1:10" x14ac:dyDescent="0.25">
      <c r="A237" s="188">
        <v>32</v>
      </c>
      <c r="B237" s="217"/>
      <c r="C237" s="218"/>
      <c r="D237" s="219" t="s">
        <v>16</v>
      </c>
      <c r="E237" s="370">
        <f t="shared" ref="E237" si="46">SUM(E238+E240+E243)</f>
        <v>0</v>
      </c>
      <c r="F237" s="370">
        <v>0</v>
      </c>
      <c r="G237" s="370">
        <v>0</v>
      </c>
      <c r="H237" s="370">
        <f t="shared" ref="H237" si="47">SUM(H238+H240+H243)</f>
        <v>0</v>
      </c>
      <c r="I237" s="198" t="e">
        <f t="shared" si="42"/>
        <v>#DIV/0!</v>
      </c>
      <c r="J237" s="239" t="e">
        <f t="shared" si="41"/>
        <v>#DIV/0!</v>
      </c>
    </row>
    <row r="238" spans="1:10" x14ac:dyDescent="0.25">
      <c r="A238" s="181">
        <v>321</v>
      </c>
      <c r="B238" s="182"/>
      <c r="C238" s="183"/>
      <c r="D238" s="189" t="s">
        <v>146</v>
      </c>
      <c r="E238" s="202">
        <f t="shared" ref="E238:H238" si="48">SUM(E239)</f>
        <v>0</v>
      </c>
      <c r="F238" s="202"/>
      <c r="G238" s="202"/>
      <c r="H238" s="202">
        <f t="shared" si="48"/>
        <v>0</v>
      </c>
      <c r="I238" s="69" t="e">
        <f t="shared" si="42"/>
        <v>#DIV/0!</v>
      </c>
      <c r="J238" s="241" t="e">
        <f t="shared" si="41"/>
        <v>#DIV/0!</v>
      </c>
    </row>
    <row r="239" spans="1:10" x14ac:dyDescent="0.25">
      <c r="A239" s="190">
        <v>3211</v>
      </c>
      <c r="B239" s="191"/>
      <c r="C239" s="192"/>
      <c r="D239" s="189" t="s">
        <v>147</v>
      </c>
      <c r="E239" s="202"/>
      <c r="F239" s="202"/>
      <c r="G239" s="202"/>
      <c r="H239" s="202"/>
      <c r="I239" s="69" t="e">
        <f t="shared" si="42"/>
        <v>#DIV/0!</v>
      </c>
      <c r="J239" s="241" t="e">
        <f t="shared" si="41"/>
        <v>#DIV/0!</v>
      </c>
    </row>
    <row r="240" spans="1:10" x14ac:dyDescent="0.25">
      <c r="A240" s="190">
        <v>322</v>
      </c>
      <c r="B240" s="191"/>
      <c r="C240" s="192"/>
      <c r="D240" s="189" t="s">
        <v>150</v>
      </c>
      <c r="E240" s="202">
        <f t="shared" ref="E240" si="49">SUM(E241+E242)</f>
        <v>0</v>
      </c>
      <c r="F240" s="202">
        <v>0</v>
      </c>
      <c r="G240" s="202">
        <v>0</v>
      </c>
      <c r="H240" s="202">
        <f t="shared" ref="H240" si="50">SUM(H241+H242)</f>
        <v>0</v>
      </c>
      <c r="I240" s="69" t="e">
        <f t="shared" si="42"/>
        <v>#DIV/0!</v>
      </c>
      <c r="J240" s="241" t="e">
        <f t="shared" si="41"/>
        <v>#DIV/0!</v>
      </c>
    </row>
    <row r="241" spans="1:10" ht="25.5" x14ac:dyDescent="0.25">
      <c r="A241" s="190">
        <v>3221</v>
      </c>
      <c r="B241" s="191"/>
      <c r="C241" s="192"/>
      <c r="D241" s="189" t="s">
        <v>203</v>
      </c>
      <c r="E241" s="202"/>
      <c r="F241" s="202"/>
      <c r="G241" s="202"/>
      <c r="H241" s="202"/>
      <c r="I241" s="69" t="e">
        <f t="shared" si="42"/>
        <v>#DIV/0!</v>
      </c>
      <c r="J241" s="241" t="e">
        <f t="shared" si="41"/>
        <v>#DIV/0!</v>
      </c>
    </row>
    <row r="242" spans="1:10" x14ac:dyDescent="0.25">
      <c r="A242" s="190">
        <v>3225</v>
      </c>
      <c r="B242" s="191"/>
      <c r="C242" s="192"/>
      <c r="D242" s="189" t="s">
        <v>204</v>
      </c>
      <c r="E242" s="202"/>
      <c r="F242" s="202"/>
      <c r="G242" s="202"/>
      <c r="H242" s="202"/>
      <c r="I242" s="69" t="e">
        <f t="shared" si="42"/>
        <v>#DIV/0!</v>
      </c>
      <c r="J242" s="241" t="e">
        <f t="shared" si="41"/>
        <v>#DIV/0!</v>
      </c>
    </row>
    <row r="243" spans="1:10" x14ac:dyDescent="0.25">
      <c r="A243" s="190">
        <v>323</v>
      </c>
      <c r="B243" s="191"/>
      <c r="C243" s="192"/>
      <c r="D243" s="189" t="s">
        <v>157</v>
      </c>
      <c r="E243" s="202">
        <f t="shared" ref="E243:H243" si="51">SUM(E244)</f>
        <v>0</v>
      </c>
      <c r="F243" s="202">
        <v>0</v>
      </c>
      <c r="G243" s="202">
        <v>0</v>
      </c>
      <c r="H243" s="202">
        <f t="shared" si="51"/>
        <v>0</v>
      </c>
      <c r="I243" s="69" t="e">
        <f t="shared" si="42"/>
        <v>#DIV/0!</v>
      </c>
      <c r="J243" s="241" t="e">
        <f t="shared" si="41"/>
        <v>#DIV/0!</v>
      </c>
    </row>
    <row r="244" spans="1:10" x14ac:dyDescent="0.25">
      <c r="A244" s="190">
        <v>3239</v>
      </c>
      <c r="B244" s="191"/>
      <c r="C244" s="192"/>
      <c r="D244" s="189" t="s">
        <v>166</v>
      </c>
      <c r="E244" s="202"/>
      <c r="F244" s="202"/>
      <c r="G244" s="202"/>
      <c r="H244" s="202"/>
      <c r="I244" s="69" t="e">
        <f t="shared" si="42"/>
        <v>#DIV/0!</v>
      </c>
      <c r="J244" s="241" t="e">
        <f t="shared" si="41"/>
        <v>#DIV/0!</v>
      </c>
    </row>
    <row r="245" spans="1:10" ht="25.5" x14ac:dyDescent="0.25">
      <c r="A245" s="565">
        <v>4</v>
      </c>
      <c r="B245" s="565"/>
      <c r="C245" s="565"/>
      <c r="D245" s="387" t="s">
        <v>9</v>
      </c>
      <c r="E245" s="233">
        <f t="shared" ref="E245:H247" si="52">SUM(E246)</f>
        <v>0</v>
      </c>
      <c r="F245" s="233">
        <v>0</v>
      </c>
      <c r="G245" s="233">
        <v>0</v>
      </c>
      <c r="H245" s="233">
        <f t="shared" si="52"/>
        <v>0</v>
      </c>
      <c r="I245" s="234" t="e">
        <f t="shared" si="42"/>
        <v>#DIV/0!</v>
      </c>
      <c r="J245" s="374" t="e">
        <f t="shared" si="41"/>
        <v>#DIV/0!</v>
      </c>
    </row>
    <row r="246" spans="1:10" ht="25.5" x14ac:dyDescent="0.25">
      <c r="A246" s="566">
        <v>42</v>
      </c>
      <c r="B246" s="566"/>
      <c r="C246" s="566"/>
      <c r="D246" s="220" t="s">
        <v>23</v>
      </c>
      <c r="E246" s="370">
        <f t="shared" si="52"/>
        <v>0</v>
      </c>
      <c r="F246" s="370">
        <v>0</v>
      </c>
      <c r="G246" s="370">
        <v>0</v>
      </c>
      <c r="H246" s="370">
        <f t="shared" si="52"/>
        <v>0</v>
      </c>
      <c r="I246" s="198" t="e">
        <f t="shared" si="42"/>
        <v>#DIV/0!</v>
      </c>
      <c r="J246" s="239" t="e">
        <f t="shared" si="41"/>
        <v>#DIV/0!</v>
      </c>
    </row>
    <row r="247" spans="1:10" x14ac:dyDescent="0.25">
      <c r="A247" s="181">
        <v>422</v>
      </c>
      <c r="B247" s="182"/>
      <c r="C247" s="183"/>
      <c r="D247" s="186" t="s">
        <v>214</v>
      </c>
      <c r="E247" s="202">
        <f t="shared" si="52"/>
        <v>0</v>
      </c>
      <c r="F247" s="202">
        <v>0</v>
      </c>
      <c r="G247" s="202">
        <v>0</v>
      </c>
      <c r="H247" s="202">
        <f t="shared" si="52"/>
        <v>0</v>
      </c>
      <c r="I247" s="69" t="e">
        <f t="shared" si="42"/>
        <v>#DIV/0!</v>
      </c>
      <c r="J247" s="241" t="e">
        <f t="shared" si="41"/>
        <v>#DIV/0!</v>
      </c>
    </row>
    <row r="248" spans="1:10" x14ac:dyDescent="0.25">
      <c r="A248" s="181">
        <v>4221</v>
      </c>
      <c r="B248" s="182"/>
      <c r="C248" s="183"/>
      <c r="D248" s="186" t="s">
        <v>205</v>
      </c>
      <c r="E248" s="202"/>
      <c r="F248" s="202"/>
      <c r="G248" s="202"/>
      <c r="H248" s="202"/>
      <c r="I248" s="69" t="e">
        <f t="shared" si="42"/>
        <v>#DIV/0!</v>
      </c>
      <c r="J248" s="241" t="e">
        <f t="shared" si="41"/>
        <v>#DIV/0!</v>
      </c>
    </row>
    <row r="249" spans="1:10" ht="25.5" x14ac:dyDescent="0.25">
      <c r="A249" s="575" t="s">
        <v>222</v>
      </c>
      <c r="B249" s="575"/>
      <c r="C249" s="575"/>
      <c r="D249" s="406" t="s">
        <v>223</v>
      </c>
      <c r="E249" s="370">
        <f t="shared" ref="E249" si="53">SUM(E250+E259)</f>
        <v>0</v>
      </c>
      <c r="F249" s="370">
        <f t="shared" ref="F249:H249" si="54">SUM(F250+F259)</f>
        <v>0</v>
      </c>
      <c r="G249" s="370">
        <f t="shared" ref="G249" si="55">SUM(G250+G259)</f>
        <v>0</v>
      </c>
      <c r="H249" s="370">
        <f t="shared" si="54"/>
        <v>0</v>
      </c>
      <c r="I249" s="198" t="e">
        <f t="shared" si="42"/>
        <v>#DIV/0!</v>
      </c>
      <c r="J249" s="243" t="e">
        <f t="shared" si="41"/>
        <v>#DIV/0!</v>
      </c>
    </row>
    <row r="250" spans="1:10" x14ac:dyDescent="0.25">
      <c r="A250" s="388">
        <v>3</v>
      </c>
      <c r="B250" s="389"/>
      <c r="C250" s="390"/>
      <c r="D250" s="391" t="s">
        <v>7</v>
      </c>
      <c r="E250" s="233">
        <f t="shared" ref="E250:H250" si="56">SUM(E251)</f>
        <v>0</v>
      </c>
      <c r="F250" s="233">
        <f t="shared" si="56"/>
        <v>0</v>
      </c>
      <c r="G250" s="233">
        <f t="shared" si="56"/>
        <v>0</v>
      </c>
      <c r="H250" s="233">
        <f t="shared" si="56"/>
        <v>0</v>
      </c>
      <c r="I250" s="234" t="e">
        <f t="shared" si="42"/>
        <v>#DIV/0!</v>
      </c>
      <c r="J250" s="374" t="e">
        <f t="shared" si="41"/>
        <v>#DIV/0!</v>
      </c>
    </row>
    <row r="251" spans="1:10" x14ac:dyDescent="0.25">
      <c r="A251" s="188">
        <v>32</v>
      </c>
      <c r="B251" s="407"/>
      <c r="C251" s="408"/>
      <c r="D251" s="411" t="s">
        <v>16</v>
      </c>
      <c r="E251" s="370">
        <f t="shared" ref="E251" si="57">SUM(E252+E254+E256)</f>
        <v>0</v>
      </c>
      <c r="F251" s="370">
        <f t="shared" ref="F251:H251" si="58">SUM(F252+F254+F256)</f>
        <v>0</v>
      </c>
      <c r="G251" s="370">
        <f t="shared" ref="G251" si="59">SUM(G252+G254+G256)</f>
        <v>0</v>
      </c>
      <c r="H251" s="370">
        <f t="shared" si="58"/>
        <v>0</v>
      </c>
      <c r="I251" s="198" t="e">
        <f t="shared" si="42"/>
        <v>#DIV/0!</v>
      </c>
      <c r="J251" s="243" t="e">
        <f t="shared" si="41"/>
        <v>#DIV/0!</v>
      </c>
    </row>
    <row r="252" spans="1:10" x14ac:dyDescent="0.25">
      <c r="A252" s="181">
        <v>321</v>
      </c>
      <c r="B252" s="182"/>
      <c r="C252" s="183"/>
      <c r="D252" s="189" t="s">
        <v>146</v>
      </c>
      <c r="E252" s="202">
        <f t="shared" ref="E252:H252" si="60">SUM(E253)</f>
        <v>0</v>
      </c>
      <c r="F252" s="202">
        <f t="shared" si="60"/>
        <v>0</v>
      </c>
      <c r="G252" s="202">
        <f t="shared" si="60"/>
        <v>0</v>
      </c>
      <c r="H252" s="202">
        <f t="shared" si="60"/>
        <v>0</v>
      </c>
      <c r="I252" s="69" t="e">
        <f t="shared" si="42"/>
        <v>#DIV/0!</v>
      </c>
      <c r="J252" s="241" t="e">
        <f t="shared" si="41"/>
        <v>#DIV/0!</v>
      </c>
    </row>
    <row r="253" spans="1:10" x14ac:dyDescent="0.25">
      <c r="A253" s="190">
        <v>3211</v>
      </c>
      <c r="B253" s="191"/>
      <c r="C253" s="192"/>
      <c r="D253" s="189" t="s">
        <v>147</v>
      </c>
      <c r="E253" s="202"/>
      <c r="F253" s="202"/>
      <c r="G253" s="202"/>
      <c r="H253" s="202"/>
      <c r="I253" s="69" t="e">
        <f t="shared" si="42"/>
        <v>#DIV/0!</v>
      </c>
      <c r="J253" s="241" t="e">
        <f t="shared" si="41"/>
        <v>#DIV/0!</v>
      </c>
    </row>
    <row r="254" spans="1:10" x14ac:dyDescent="0.25">
      <c r="A254" s="190">
        <v>322</v>
      </c>
      <c r="B254" s="191"/>
      <c r="C254" s="192"/>
      <c r="D254" s="189" t="s">
        <v>150</v>
      </c>
      <c r="E254" s="202">
        <f t="shared" ref="E254" si="61">SUM(E255+E256)</f>
        <v>0</v>
      </c>
      <c r="F254" s="202">
        <f t="shared" ref="F254:H254" si="62">SUM(F255+F256)</f>
        <v>0</v>
      </c>
      <c r="G254" s="202">
        <f t="shared" ref="G254" si="63">SUM(G255+G256)</f>
        <v>0</v>
      </c>
      <c r="H254" s="202">
        <f t="shared" si="62"/>
        <v>0</v>
      </c>
      <c r="I254" s="69" t="e">
        <f t="shared" si="42"/>
        <v>#DIV/0!</v>
      </c>
      <c r="J254" s="241" t="e">
        <f t="shared" si="41"/>
        <v>#DIV/0!</v>
      </c>
    </row>
    <row r="255" spans="1:10" ht="25.5" x14ac:dyDescent="0.25">
      <c r="A255" s="190">
        <v>3221</v>
      </c>
      <c r="B255" s="191"/>
      <c r="C255" s="192"/>
      <c r="D255" s="189" t="s">
        <v>203</v>
      </c>
      <c r="E255" s="202"/>
      <c r="F255" s="202"/>
      <c r="G255" s="202"/>
      <c r="H255" s="202"/>
      <c r="I255" s="69" t="e">
        <f t="shared" si="42"/>
        <v>#DIV/0!</v>
      </c>
      <c r="J255" s="241" t="e">
        <f t="shared" si="41"/>
        <v>#DIV/0!</v>
      </c>
    </row>
    <row r="256" spans="1:10" x14ac:dyDescent="0.25">
      <c r="A256" s="190">
        <v>3225</v>
      </c>
      <c r="B256" s="191"/>
      <c r="C256" s="192"/>
      <c r="D256" s="189" t="s">
        <v>204</v>
      </c>
      <c r="E256" s="202"/>
      <c r="F256" s="202"/>
      <c r="G256" s="202"/>
      <c r="H256" s="202"/>
      <c r="I256" s="69" t="e">
        <f t="shared" si="42"/>
        <v>#DIV/0!</v>
      </c>
      <c r="J256" s="241" t="e">
        <f t="shared" si="41"/>
        <v>#DIV/0!</v>
      </c>
    </row>
    <row r="257" spans="1:12" x14ac:dyDescent="0.25">
      <c r="A257" s="190">
        <v>323</v>
      </c>
      <c r="B257" s="191"/>
      <c r="C257" s="192"/>
      <c r="D257" s="189" t="s">
        <v>157</v>
      </c>
      <c r="E257" s="209">
        <f t="shared" ref="E257:H257" si="64">SUM(E258)</f>
        <v>0</v>
      </c>
      <c r="F257" s="209">
        <f t="shared" si="64"/>
        <v>0</v>
      </c>
      <c r="G257" s="209">
        <f t="shared" si="64"/>
        <v>0</v>
      </c>
      <c r="H257" s="209">
        <f t="shared" si="64"/>
        <v>0</v>
      </c>
      <c r="I257" s="69" t="e">
        <f>SUM(H257/F257*100)</f>
        <v>#DIV/0!</v>
      </c>
      <c r="J257" s="241" t="e">
        <f t="shared" si="41"/>
        <v>#DIV/0!</v>
      </c>
    </row>
    <row r="258" spans="1:12" x14ac:dyDescent="0.25">
      <c r="A258" s="190">
        <v>3239</v>
      </c>
      <c r="B258" s="191"/>
      <c r="C258" s="192"/>
      <c r="D258" s="189" t="s">
        <v>166</v>
      </c>
      <c r="E258" s="202"/>
      <c r="F258" s="202"/>
      <c r="G258" s="202"/>
      <c r="H258" s="202"/>
      <c r="I258" s="69" t="e">
        <f t="shared" si="42"/>
        <v>#DIV/0!</v>
      </c>
      <c r="J258" s="241" t="e">
        <f t="shared" si="41"/>
        <v>#DIV/0!</v>
      </c>
    </row>
    <row r="259" spans="1:12" ht="25.5" x14ac:dyDescent="0.25">
      <c r="A259" s="565">
        <v>4</v>
      </c>
      <c r="B259" s="565"/>
      <c r="C259" s="565"/>
      <c r="D259" s="387" t="s">
        <v>9</v>
      </c>
      <c r="E259" s="233">
        <f t="shared" ref="E259:H261" si="65">SUM(E260)</f>
        <v>0</v>
      </c>
      <c r="F259" s="233">
        <f t="shared" si="65"/>
        <v>0</v>
      </c>
      <c r="G259" s="233">
        <f t="shared" si="65"/>
        <v>0</v>
      </c>
      <c r="H259" s="233">
        <f t="shared" si="65"/>
        <v>0</v>
      </c>
      <c r="I259" s="234" t="e">
        <f t="shared" si="42"/>
        <v>#DIV/0!</v>
      </c>
      <c r="J259" s="374" t="e">
        <f t="shared" si="41"/>
        <v>#DIV/0!</v>
      </c>
    </row>
    <row r="260" spans="1:12" ht="25.5" x14ac:dyDescent="0.25">
      <c r="A260" s="566">
        <v>42</v>
      </c>
      <c r="B260" s="566"/>
      <c r="C260" s="566"/>
      <c r="D260" s="220" t="s">
        <v>23</v>
      </c>
      <c r="E260" s="370">
        <f t="shared" si="65"/>
        <v>0</v>
      </c>
      <c r="F260" s="370">
        <f t="shared" si="65"/>
        <v>0</v>
      </c>
      <c r="G260" s="370">
        <f t="shared" si="65"/>
        <v>0</v>
      </c>
      <c r="H260" s="370">
        <f t="shared" si="65"/>
        <v>0</v>
      </c>
      <c r="I260" s="198" t="e">
        <f t="shared" si="42"/>
        <v>#DIV/0!</v>
      </c>
      <c r="J260" s="239" t="e">
        <f t="shared" ref="J260:J313" si="66">H260/F260*100</f>
        <v>#DIV/0!</v>
      </c>
    </row>
    <row r="261" spans="1:12" x14ac:dyDescent="0.25">
      <c r="A261" s="181">
        <v>422</v>
      </c>
      <c r="B261" s="182"/>
      <c r="C261" s="183"/>
      <c r="D261" s="186" t="s">
        <v>214</v>
      </c>
      <c r="E261" s="202">
        <f t="shared" si="65"/>
        <v>0</v>
      </c>
      <c r="F261" s="202">
        <f t="shared" si="65"/>
        <v>0</v>
      </c>
      <c r="G261" s="202">
        <f t="shared" si="65"/>
        <v>0</v>
      </c>
      <c r="H261" s="202">
        <f t="shared" si="65"/>
        <v>0</v>
      </c>
      <c r="I261" s="69" t="e">
        <f t="shared" si="42"/>
        <v>#DIV/0!</v>
      </c>
      <c r="J261" s="241" t="e">
        <f t="shared" si="66"/>
        <v>#DIV/0!</v>
      </c>
    </row>
    <row r="262" spans="1:12" x14ac:dyDescent="0.25">
      <c r="A262" s="181">
        <v>4221</v>
      </c>
      <c r="B262" s="182"/>
      <c r="C262" s="183"/>
      <c r="D262" s="186" t="s">
        <v>205</v>
      </c>
      <c r="E262" s="202"/>
      <c r="F262" s="202"/>
      <c r="G262" s="202"/>
      <c r="H262" s="202"/>
      <c r="I262" s="69" t="e">
        <f t="shared" si="42"/>
        <v>#DIV/0!</v>
      </c>
      <c r="J262" s="241" t="e">
        <f t="shared" si="66"/>
        <v>#DIV/0!</v>
      </c>
    </row>
    <row r="263" spans="1:12" ht="25.5" x14ac:dyDescent="0.25">
      <c r="A263" s="542" t="s">
        <v>91</v>
      </c>
      <c r="B263" s="542"/>
      <c r="C263" s="542"/>
      <c r="D263" s="410" t="s">
        <v>99</v>
      </c>
      <c r="E263" s="361">
        <f>E264</f>
        <v>0.04</v>
      </c>
      <c r="F263" s="361">
        <f>SUM(F264+F285)</f>
        <v>3194</v>
      </c>
      <c r="G263" s="361">
        <f>SUM(G264+G285)</f>
        <v>3194</v>
      </c>
      <c r="H263" s="361">
        <f>SUM(H285+H264)</f>
        <v>1931.6599999999999</v>
      </c>
      <c r="I263" s="362">
        <f t="shared" si="42"/>
        <v>4829149.9999999991</v>
      </c>
      <c r="J263" s="238">
        <f t="shared" si="66"/>
        <v>60.477770820288036</v>
      </c>
    </row>
    <row r="264" spans="1:12" ht="25.5" x14ac:dyDescent="0.25">
      <c r="A264" s="567" t="s">
        <v>100</v>
      </c>
      <c r="B264" s="567"/>
      <c r="C264" s="567"/>
      <c r="D264" s="406" t="s">
        <v>101</v>
      </c>
      <c r="E264" s="294">
        <f>E267</f>
        <v>0.04</v>
      </c>
      <c r="F264" s="294">
        <f>F267</f>
        <v>1436</v>
      </c>
      <c r="G264" s="294">
        <f>G267</f>
        <v>1436</v>
      </c>
      <c r="H264" s="294">
        <f>H267</f>
        <v>1085.56</v>
      </c>
      <c r="I264" s="198">
        <f t="shared" si="42"/>
        <v>2713899.9999999995</v>
      </c>
      <c r="J264" s="243">
        <f t="shared" si="66"/>
        <v>75.596100278551532</v>
      </c>
      <c r="L264" s="74"/>
    </row>
    <row r="265" spans="1:12" x14ac:dyDescent="0.25">
      <c r="A265" s="181">
        <v>311</v>
      </c>
      <c r="B265" s="182"/>
      <c r="C265" s="183"/>
      <c r="D265" s="189" t="s">
        <v>196</v>
      </c>
      <c r="E265" s="202"/>
      <c r="F265" s="202"/>
      <c r="G265" s="202"/>
      <c r="H265" s="202"/>
      <c r="I265" s="69"/>
      <c r="J265" s="241"/>
      <c r="L265" s="74"/>
    </row>
    <row r="266" spans="1:12" x14ac:dyDescent="0.25">
      <c r="A266" s="181">
        <v>313</v>
      </c>
      <c r="B266" s="182"/>
      <c r="C266" s="183"/>
      <c r="D266" s="189" t="s">
        <v>143</v>
      </c>
      <c r="E266" s="202"/>
      <c r="F266" s="202"/>
      <c r="G266" s="202"/>
      <c r="H266" s="202"/>
      <c r="I266" s="69"/>
      <c r="J266" s="241"/>
      <c r="L266" s="74"/>
    </row>
    <row r="267" spans="1:12" x14ac:dyDescent="0.25">
      <c r="A267" s="388">
        <v>3</v>
      </c>
      <c r="B267" s="389"/>
      <c r="C267" s="390"/>
      <c r="D267" s="391" t="s">
        <v>7</v>
      </c>
      <c r="E267" s="233">
        <f>E268</f>
        <v>0.04</v>
      </c>
      <c r="F267" s="233">
        <f>F268</f>
        <v>1436</v>
      </c>
      <c r="G267" s="233">
        <f>G268</f>
        <v>1436</v>
      </c>
      <c r="H267" s="233">
        <f>H268+H272+H275+H277+H271</f>
        <v>1085.56</v>
      </c>
      <c r="I267" s="234">
        <f t="shared" si="42"/>
        <v>2713899.9999999995</v>
      </c>
      <c r="J267" s="374">
        <f t="shared" si="66"/>
        <v>75.596100278551532</v>
      </c>
    </row>
    <row r="268" spans="1:12" x14ac:dyDescent="0.25">
      <c r="A268" s="188">
        <v>32</v>
      </c>
      <c r="B268" s="407"/>
      <c r="C268" s="408"/>
      <c r="D268" s="411" t="s">
        <v>16</v>
      </c>
      <c r="E268" s="370">
        <f>E272</f>
        <v>0.04</v>
      </c>
      <c r="F268" s="370">
        <f>F271+F272+F275</f>
        <v>1436</v>
      </c>
      <c r="G268" s="370">
        <f>G271+G272+G275</f>
        <v>1436</v>
      </c>
      <c r="H268" s="370"/>
      <c r="I268" s="198">
        <f t="shared" si="42"/>
        <v>0</v>
      </c>
      <c r="J268" s="243">
        <f t="shared" si="66"/>
        <v>0</v>
      </c>
    </row>
    <row r="269" spans="1:12" x14ac:dyDescent="0.25">
      <c r="A269" s="181">
        <v>321</v>
      </c>
      <c r="B269" s="182"/>
      <c r="C269" s="183"/>
      <c r="D269" s="189" t="s">
        <v>146</v>
      </c>
      <c r="E269" s="202"/>
      <c r="F269" s="202"/>
      <c r="G269" s="202"/>
      <c r="H269" s="202"/>
      <c r="I269" s="69" t="e">
        <f t="shared" si="42"/>
        <v>#DIV/0!</v>
      </c>
      <c r="J269" s="241" t="e">
        <f t="shared" si="66"/>
        <v>#DIV/0!</v>
      </c>
    </row>
    <row r="270" spans="1:12" x14ac:dyDescent="0.25">
      <c r="A270" s="190">
        <v>3211</v>
      </c>
      <c r="B270" s="191"/>
      <c r="C270" s="192"/>
      <c r="D270" s="189" t="s">
        <v>147</v>
      </c>
      <c r="E270" s="202"/>
      <c r="F270" s="202"/>
      <c r="G270" s="202"/>
      <c r="H270" s="202"/>
      <c r="I270" s="69" t="e">
        <f t="shared" si="42"/>
        <v>#DIV/0!</v>
      </c>
      <c r="J270" s="241" t="e">
        <f t="shared" si="66"/>
        <v>#DIV/0!</v>
      </c>
    </row>
    <row r="271" spans="1:12" x14ac:dyDescent="0.25">
      <c r="A271" s="460">
        <v>322</v>
      </c>
      <c r="B271" s="461"/>
      <c r="C271" s="462"/>
      <c r="D271" s="463" t="s">
        <v>150</v>
      </c>
      <c r="E271" s="448"/>
      <c r="F271" s="448">
        <v>551</v>
      </c>
      <c r="G271" s="448">
        <v>551</v>
      </c>
      <c r="H271" s="448">
        <v>87.37</v>
      </c>
      <c r="I271" s="449" t="e">
        <f t="shared" si="42"/>
        <v>#DIV/0!</v>
      </c>
      <c r="J271" s="450">
        <f t="shared" si="66"/>
        <v>15.856624319419238</v>
      </c>
    </row>
    <row r="272" spans="1:12" x14ac:dyDescent="0.25">
      <c r="A272" s="170">
        <v>323</v>
      </c>
      <c r="B272" s="195"/>
      <c r="C272" s="196"/>
      <c r="D272" s="193" t="s">
        <v>157</v>
      </c>
      <c r="E272" s="201">
        <v>0.04</v>
      </c>
      <c r="F272" s="201">
        <v>860</v>
      </c>
      <c r="G272" s="201">
        <v>860</v>
      </c>
      <c r="H272" s="201">
        <v>973.19</v>
      </c>
      <c r="I272" s="199">
        <f t="shared" ref="I272" si="67">SUM(H272/E272*100)</f>
        <v>2432975</v>
      </c>
      <c r="J272" s="240">
        <f t="shared" ref="J272" si="68">H272/F272*100</f>
        <v>113.16162790697675</v>
      </c>
    </row>
    <row r="273" spans="1:12" x14ac:dyDescent="0.25">
      <c r="A273" s="190">
        <v>3231</v>
      </c>
      <c r="B273" s="191"/>
      <c r="C273" s="192"/>
      <c r="D273" s="189" t="s">
        <v>166</v>
      </c>
      <c r="E273" s="202"/>
      <c r="F273" s="202"/>
      <c r="G273" s="202"/>
      <c r="H273" s="202"/>
      <c r="I273" s="69" t="e">
        <f t="shared" si="42"/>
        <v>#DIV/0!</v>
      </c>
      <c r="J273" s="241" t="e">
        <f t="shared" si="66"/>
        <v>#DIV/0!</v>
      </c>
    </row>
    <row r="274" spans="1:12" x14ac:dyDescent="0.25">
      <c r="A274" s="171">
        <v>3239</v>
      </c>
      <c r="B274" s="191"/>
      <c r="C274" s="192"/>
      <c r="D274" s="189" t="s">
        <v>267</v>
      </c>
      <c r="E274" s="246"/>
      <c r="F274" s="246"/>
      <c r="G274" s="246"/>
      <c r="H274" s="202"/>
      <c r="I274" s="69" t="e">
        <f t="shared" si="42"/>
        <v>#DIV/0!</v>
      </c>
      <c r="J274" s="241" t="e">
        <f t="shared" si="66"/>
        <v>#DIV/0!</v>
      </c>
    </row>
    <row r="275" spans="1:12" x14ac:dyDescent="0.25">
      <c r="A275" s="194">
        <v>329</v>
      </c>
      <c r="B275" s="195"/>
      <c r="C275" s="196"/>
      <c r="D275" s="193" t="s">
        <v>166</v>
      </c>
      <c r="E275" s="201"/>
      <c r="F275" s="201">
        <v>25</v>
      </c>
      <c r="G275" s="201">
        <v>25</v>
      </c>
      <c r="H275" s="201">
        <v>25</v>
      </c>
      <c r="I275" s="199" t="e">
        <f t="shared" si="42"/>
        <v>#DIV/0!</v>
      </c>
      <c r="J275" s="240">
        <f t="shared" si="66"/>
        <v>100</v>
      </c>
      <c r="L275" s="77"/>
    </row>
    <row r="276" spans="1:12" x14ac:dyDescent="0.25">
      <c r="A276" s="190">
        <v>3294</v>
      </c>
      <c r="B276" s="191"/>
      <c r="C276" s="192"/>
      <c r="D276" s="189" t="s">
        <v>266</v>
      </c>
      <c r="E276" s="202"/>
      <c r="F276" s="202"/>
      <c r="G276" s="202"/>
      <c r="H276" s="202"/>
      <c r="I276" s="69"/>
      <c r="J276" s="241" t="e">
        <f t="shared" si="66"/>
        <v>#DIV/0!</v>
      </c>
      <c r="L276" s="77"/>
    </row>
    <row r="277" spans="1:12" x14ac:dyDescent="0.25">
      <c r="A277" s="574">
        <v>34</v>
      </c>
      <c r="B277" s="574"/>
      <c r="C277" s="574"/>
      <c r="D277" s="406" t="s">
        <v>49</v>
      </c>
      <c r="E277" s="370"/>
      <c r="F277" s="370"/>
      <c r="G277" s="370"/>
      <c r="H277" s="370"/>
      <c r="I277" s="198" t="e">
        <f t="shared" si="42"/>
        <v>#DIV/0!</v>
      </c>
      <c r="J277" s="243" t="e">
        <f t="shared" si="66"/>
        <v>#DIV/0!</v>
      </c>
    </row>
    <row r="278" spans="1:12" x14ac:dyDescent="0.25">
      <c r="A278" s="576">
        <v>343</v>
      </c>
      <c r="B278" s="576"/>
      <c r="C278" s="576"/>
      <c r="D278" s="40" t="s">
        <v>191</v>
      </c>
      <c r="E278" s="202"/>
      <c r="F278" s="202"/>
      <c r="G278" s="202"/>
      <c r="H278" s="202"/>
      <c r="I278" s="69" t="e">
        <f t="shared" si="42"/>
        <v>#DIV/0!</v>
      </c>
      <c r="J278" s="241" t="e">
        <f t="shared" si="66"/>
        <v>#DIV/0!</v>
      </c>
    </row>
    <row r="279" spans="1:12" x14ac:dyDescent="0.25">
      <c r="A279" s="181">
        <v>3433</v>
      </c>
      <c r="B279" s="182"/>
      <c r="C279" s="183"/>
      <c r="D279" s="189" t="s">
        <v>176</v>
      </c>
      <c r="E279" s="202"/>
      <c r="F279" s="202"/>
      <c r="G279" s="202"/>
      <c r="H279" s="202"/>
      <c r="I279" s="69" t="e">
        <f t="shared" si="42"/>
        <v>#DIV/0!</v>
      </c>
      <c r="J279" s="241" t="e">
        <f t="shared" si="66"/>
        <v>#DIV/0!</v>
      </c>
    </row>
    <row r="280" spans="1:12" ht="25.5" x14ac:dyDescent="0.25">
      <c r="A280" s="181">
        <v>372</v>
      </c>
      <c r="B280" s="182"/>
      <c r="C280" s="183"/>
      <c r="D280" s="189" t="s">
        <v>193</v>
      </c>
      <c r="E280" s="202"/>
      <c r="F280" s="202"/>
      <c r="G280" s="202"/>
      <c r="H280" s="202"/>
      <c r="I280" s="69"/>
      <c r="J280" s="241" t="e">
        <f t="shared" si="66"/>
        <v>#DIV/0!</v>
      </c>
    </row>
    <row r="281" spans="1:12" x14ac:dyDescent="0.25">
      <c r="A281" s="181">
        <v>381</v>
      </c>
      <c r="B281" s="182"/>
      <c r="C281" s="183"/>
      <c r="D281" s="189" t="s">
        <v>133</v>
      </c>
      <c r="E281" s="202"/>
      <c r="F281" s="202"/>
      <c r="G281" s="202"/>
      <c r="H281" s="202"/>
      <c r="I281" s="69"/>
      <c r="J281" s="241" t="e">
        <f t="shared" si="66"/>
        <v>#DIV/0!</v>
      </c>
    </row>
    <row r="282" spans="1:12" x14ac:dyDescent="0.25">
      <c r="A282" s="181">
        <v>422</v>
      </c>
      <c r="B282" s="182"/>
      <c r="C282" s="183"/>
      <c r="D282" s="189" t="s">
        <v>214</v>
      </c>
      <c r="E282" s="202"/>
      <c r="F282" s="202"/>
      <c r="G282" s="202"/>
      <c r="H282" s="202"/>
      <c r="I282" s="69"/>
      <c r="J282" s="241" t="e">
        <f t="shared" si="66"/>
        <v>#DIV/0!</v>
      </c>
    </row>
    <row r="283" spans="1:12" ht="25.5" x14ac:dyDescent="0.25">
      <c r="A283" s="181">
        <v>424</v>
      </c>
      <c r="B283" s="182"/>
      <c r="C283" s="183"/>
      <c r="D283" s="189" t="s">
        <v>185</v>
      </c>
      <c r="E283" s="202"/>
      <c r="F283" s="202"/>
      <c r="G283" s="202"/>
      <c r="H283" s="202"/>
      <c r="I283" s="69"/>
      <c r="J283" s="241" t="e">
        <f t="shared" si="66"/>
        <v>#DIV/0!</v>
      </c>
    </row>
    <row r="284" spans="1:12" ht="25.5" x14ac:dyDescent="0.25">
      <c r="A284" s="181">
        <v>451</v>
      </c>
      <c r="B284" s="182"/>
      <c r="C284" s="183"/>
      <c r="D284" s="189" t="s">
        <v>217</v>
      </c>
      <c r="E284" s="202"/>
      <c r="F284" s="202"/>
      <c r="G284" s="202"/>
      <c r="H284" s="202"/>
      <c r="I284" s="69"/>
      <c r="J284" s="241" t="e">
        <f t="shared" si="66"/>
        <v>#DIV/0!</v>
      </c>
    </row>
    <row r="285" spans="1:12" ht="25.5" x14ac:dyDescent="0.25">
      <c r="A285" s="517" t="s">
        <v>224</v>
      </c>
      <c r="B285" s="518"/>
      <c r="C285" s="519"/>
      <c r="D285" s="406" t="s">
        <v>225</v>
      </c>
      <c r="E285" s="294">
        <f>SUM(E287)</f>
        <v>0</v>
      </c>
      <c r="F285" s="294">
        <f>F286</f>
        <v>1758</v>
      </c>
      <c r="G285" s="294">
        <f>G286</f>
        <v>1758</v>
      </c>
      <c r="H285" s="294">
        <f>SUM(H287)</f>
        <v>846.1</v>
      </c>
      <c r="I285" s="198" t="e">
        <f t="shared" si="42"/>
        <v>#DIV/0!</v>
      </c>
      <c r="J285" s="243">
        <f t="shared" si="66"/>
        <v>48.128555176336747</v>
      </c>
    </row>
    <row r="286" spans="1:12" x14ac:dyDescent="0.25">
      <c r="A286" s="388">
        <v>3</v>
      </c>
      <c r="B286" s="389"/>
      <c r="C286" s="390"/>
      <c r="D286" s="391" t="s">
        <v>7</v>
      </c>
      <c r="E286" s="233">
        <v>0</v>
      </c>
      <c r="F286" s="233">
        <f>F287</f>
        <v>1758</v>
      </c>
      <c r="G286" s="233">
        <f>G287</f>
        <v>1758</v>
      </c>
      <c r="H286" s="233">
        <f>H287</f>
        <v>846.1</v>
      </c>
      <c r="I286" s="234" t="e">
        <f t="shared" si="42"/>
        <v>#DIV/0!</v>
      </c>
      <c r="J286" s="374">
        <f t="shared" si="66"/>
        <v>48.128555176336747</v>
      </c>
    </row>
    <row r="287" spans="1:12" x14ac:dyDescent="0.25">
      <c r="A287" s="216">
        <v>32</v>
      </c>
      <c r="B287" s="217"/>
      <c r="C287" s="218"/>
      <c r="D287" s="219" t="s">
        <v>16</v>
      </c>
      <c r="E287" s="370">
        <v>0</v>
      </c>
      <c r="F287" s="370">
        <f>F290+F293</f>
        <v>1758</v>
      </c>
      <c r="G287" s="370">
        <f>G290+G293</f>
        <v>1758</v>
      </c>
      <c r="H287" s="370">
        <f>H290+H293</f>
        <v>846.1</v>
      </c>
      <c r="I287" s="198" t="e">
        <f t="shared" si="42"/>
        <v>#DIV/0!</v>
      </c>
      <c r="J287" s="243">
        <f t="shared" si="66"/>
        <v>48.128555176336747</v>
      </c>
    </row>
    <row r="288" spans="1:12" x14ac:dyDescent="0.25">
      <c r="A288" s="181">
        <v>321</v>
      </c>
      <c r="B288" s="182"/>
      <c r="C288" s="183"/>
      <c r="D288" s="189" t="s">
        <v>146</v>
      </c>
      <c r="E288" s="202"/>
      <c r="F288" s="202"/>
      <c r="G288" s="202"/>
      <c r="H288" s="202"/>
      <c r="I288" s="69" t="e">
        <f t="shared" si="42"/>
        <v>#DIV/0!</v>
      </c>
      <c r="J288" s="241" t="e">
        <f t="shared" si="66"/>
        <v>#DIV/0!</v>
      </c>
    </row>
    <row r="289" spans="1:10" x14ac:dyDescent="0.25">
      <c r="A289" s="190">
        <v>3211</v>
      </c>
      <c r="B289" s="191"/>
      <c r="C289" s="192"/>
      <c r="D289" s="189" t="s">
        <v>147</v>
      </c>
      <c r="E289" s="202"/>
      <c r="F289" s="202"/>
      <c r="G289" s="202"/>
      <c r="H289" s="202"/>
      <c r="I289" s="69" t="e">
        <f t="shared" ref="I289:I313" si="69">SUM(H289/E289*100)</f>
        <v>#DIV/0!</v>
      </c>
      <c r="J289" s="241" t="e">
        <f t="shared" si="66"/>
        <v>#DIV/0!</v>
      </c>
    </row>
    <row r="290" spans="1:10" x14ac:dyDescent="0.25">
      <c r="A290" s="170">
        <v>322</v>
      </c>
      <c r="B290" s="150"/>
      <c r="C290" s="151"/>
      <c r="D290" s="187" t="s">
        <v>150</v>
      </c>
      <c r="E290" s="201">
        <v>0</v>
      </c>
      <c r="F290" s="201">
        <v>1285</v>
      </c>
      <c r="G290" s="201">
        <v>1285</v>
      </c>
      <c r="H290" s="201">
        <v>350.44</v>
      </c>
      <c r="I290" s="199" t="e">
        <f t="shared" si="69"/>
        <v>#DIV/0!</v>
      </c>
      <c r="J290" s="240">
        <f t="shared" si="66"/>
        <v>27.271595330739302</v>
      </c>
    </row>
    <row r="291" spans="1:10" ht="25.5" x14ac:dyDescent="0.25">
      <c r="A291" s="171">
        <v>3221</v>
      </c>
      <c r="B291" s="172"/>
      <c r="C291" s="173"/>
      <c r="D291" s="186" t="s">
        <v>203</v>
      </c>
      <c r="E291" s="202"/>
      <c r="F291" s="202"/>
      <c r="G291" s="202"/>
      <c r="H291" s="202"/>
      <c r="I291" s="69" t="e">
        <f t="shared" si="69"/>
        <v>#DIV/0!</v>
      </c>
      <c r="J291" s="241" t="e">
        <f t="shared" si="66"/>
        <v>#DIV/0!</v>
      </c>
    </row>
    <row r="292" spans="1:10" x14ac:dyDescent="0.25">
      <c r="A292" s="171">
        <v>3222</v>
      </c>
      <c r="B292" s="172"/>
      <c r="C292" s="173"/>
      <c r="D292" s="186" t="s">
        <v>268</v>
      </c>
      <c r="E292" s="202"/>
      <c r="F292" s="202"/>
      <c r="G292" s="202"/>
      <c r="H292" s="202"/>
      <c r="I292" s="69" t="e">
        <f t="shared" si="69"/>
        <v>#DIV/0!</v>
      </c>
      <c r="J292" s="241" t="e">
        <f t="shared" si="66"/>
        <v>#DIV/0!</v>
      </c>
    </row>
    <row r="293" spans="1:10" x14ac:dyDescent="0.25">
      <c r="A293" s="170">
        <v>323</v>
      </c>
      <c r="B293" s="150"/>
      <c r="C293" s="151"/>
      <c r="D293" s="187" t="s">
        <v>157</v>
      </c>
      <c r="E293" s="201">
        <v>0</v>
      </c>
      <c r="F293" s="201">
        <v>473</v>
      </c>
      <c r="G293" s="201">
        <v>473</v>
      </c>
      <c r="H293" s="201">
        <f>H294</f>
        <v>495.66</v>
      </c>
      <c r="I293" s="199" t="e">
        <f t="shared" si="69"/>
        <v>#DIV/0!</v>
      </c>
      <c r="J293" s="240">
        <f t="shared" si="66"/>
        <v>104.79069767441862</v>
      </c>
    </row>
    <row r="294" spans="1:10" x14ac:dyDescent="0.25">
      <c r="A294" s="171">
        <v>3231</v>
      </c>
      <c r="B294" s="172"/>
      <c r="C294" s="173"/>
      <c r="D294" s="186" t="s">
        <v>166</v>
      </c>
      <c r="E294" s="202"/>
      <c r="F294" s="202"/>
      <c r="G294" s="202"/>
      <c r="H294" s="202">
        <v>495.66</v>
      </c>
      <c r="I294" s="69" t="e">
        <f t="shared" si="69"/>
        <v>#DIV/0!</v>
      </c>
      <c r="J294" s="241" t="e">
        <f t="shared" si="66"/>
        <v>#DIV/0!</v>
      </c>
    </row>
    <row r="295" spans="1:10" ht="25.5" x14ac:dyDescent="0.25">
      <c r="A295" s="171">
        <v>329</v>
      </c>
      <c r="B295" s="172"/>
      <c r="C295" s="173"/>
      <c r="D295" s="186" t="s">
        <v>167</v>
      </c>
      <c r="E295" s="202"/>
      <c r="F295" s="202"/>
      <c r="G295" s="202"/>
      <c r="H295" s="202"/>
      <c r="I295" s="69"/>
      <c r="J295" s="241" t="e">
        <f t="shared" si="66"/>
        <v>#DIV/0!</v>
      </c>
    </row>
    <row r="296" spans="1:10" x14ac:dyDescent="0.25">
      <c r="A296" s="520">
        <v>34</v>
      </c>
      <c r="B296" s="521"/>
      <c r="C296" s="522"/>
      <c r="D296" s="220" t="s">
        <v>49</v>
      </c>
      <c r="E296" s="370">
        <f t="shared" ref="E296:H296" si="70">SUM(E297)</f>
        <v>0</v>
      </c>
      <c r="F296" s="370">
        <f t="shared" si="70"/>
        <v>0</v>
      </c>
      <c r="G296" s="370">
        <f t="shared" si="70"/>
        <v>0</v>
      </c>
      <c r="H296" s="370">
        <f t="shared" si="70"/>
        <v>0</v>
      </c>
      <c r="I296" s="198" t="e">
        <f t="shared" si="69"/>
        <v>#DIV/0!</v>
      </c>
      <c r="J296" s="239" t="e">
        <f t="shared" si="66"/>
        <v>#DIV/0!</v>
      </c>
    </row>
    <row r="297" spans="1:10" x14ac:dyDescent="0.25">
      <c r="A297" s="514">
        <v>343</v>
      </c>
      <c r="B297" s="515"/>
      <c r="C297" s="516"/>
      <c r="D297" s="22" t="s">
        <v>191</v>
      </c>
      <c r="E297" s="202"/>
      <c r="F297" s="202"/>
      <c r="G297" s="202"/>
      <c r="H297" s="202"/>
      <c r="I297" s="69" t="e">
        <f t="shared" si="69"/>
        <v>#DIV/0!</v>
      </c>
      <c r="J297" s="241" t="e">
        <f t="shared" si="66"/>
        <v>#DIV/0!</v>
      </c>
    </row>
    <row r="298" spans="1:10" x14ac:dyDescent="0.25">
      <c r="A298" s="181">
        <v>3433</v>
      </c>
      <c r="B298" s="182"/>
      <c r="C298" s="183"/>
      <c r="D298" s="189" t="s">
        <v>176</v>
      </c>
      <c r="E298" s="202"/>
      <c r="F298" s="202"/>
      <c r="G298" s="202"/>
      <c r="H298" s="202"/>
      <c r="I298" s="69" t="e">
        <f t="shared" si="69"/>
        <v>#DIV/0!</v>
      </c>
      <c r="J298" s="241" t="e">
        <f t="shared" si="66"/>
        <v>#DIV/0!</v>
      </c>
    </row>
    <row r="299" spans="1:10" x14ac:dyDescent="0.25">
      <c r="A299" s="190">
        <v>381</v>
      </c>
      <c r="B299" s="191"/>
      <c r="C299" s="192"/>
      <c r="D299" s="189" t="s">
        <v>133</v>
      </c>
      <c r="E299" s="202"/>
      <c r="F299" s="202"/>
      <c r="G299" s="202"/>
      <c r="H299" s="202"/>
      <c r="I299" s="69"/>
      <c r="J299" s="241" t="e">
        <f t="shared" si="66"/>
        <v>#DIV/0!</v>
      </c>
    </row>
    <row r="300" spans="1:10" x14ac:dyDescent="0.25">
      <c r="A300" s="190">
        <v>422</v>
      </c>
      <c r="B300" s="191"/>
      <c r="C300" s="192"/>
      <c r="D300" s="189" t="s">
        <v>214</v>
      </c>
      <c r="E300" s="202"/>
      <c r="F300" s="202"/>
      <c r="G300" s="202"/>
      <c r="H300" s="202"/>
      <c r="I300" s="69"/>
      <c r="J300" s="241" t="e">
        <f t="shared" si="66"/>
        <v>#DIV/0!</v>
      </c>
    </row>
    <row r="301" spans="1:10" ht="25.5" x14ac:dyDescent="0.25">
      <c r="A301" s="542" t="s">
        <v>93</v>
      </c>
      <c r="B301" s="542"/>
      <c r="C301" s="542"/>
      <c r="D301" s="410" t="s">
        <v>102</v>
      </c>
      <c r="E301" s="364">
        <f>SUM(E302)</f>
        <v>22838.48</v>
      </c>
      <c r="F301" s="364">
        <f>SUM(F302)</f>
        <v>23236</v>
      </c>
      <c r="G301" s="364">
        <f>SUM(G302)</f>
        <v>23236</v>
      </c>
      <c r="H301" s="364">
        <f>SUM(H302)</f>
        <v>24861.18</v>
      </c>
      <c r="I301" s="362">
        <f t="shared" si="69"/>
        <v>108.85654386806829</v>
      </c>
      <c r="J301" s="238">
        <f t="shared" si="66"/>
        <v>106.99423308658977</v>
      </c>
    </row>
    <row r="302" spans="1:10" ht="25.5" x14ac:dyDescent="0.25">
      <c r="A302" s="574" t="s">
        <v>89</v>
      </c>
      <c r="B302" s="574"/>
      <c r="C302" s="574"/>
      <c r="D302" s="406" t="s">
        <v>92</v>
      </c>
      <c r="E302" s="370">
        <f>SUM(E304)</f>
        <v>22838.48</v>
      </c>
      <c r="F302" s="370">
        <f>F304</f>
        <v>23236</v>
      </c>
      <c r="G302" s="370">
        <f>G304</f>
        <v>23236</v>
      </c>
      <c r="H302" s="370">
        <f>SUM(H304)</f>
        <v>24861.18</v>
      </c>
      <c r="I302" s="198">
        <f t="shared" si="69"/>
        <v>108.85654386806829</v>
      </c>
      <c r="J302" s="243">
        <f t="shared" si="66"/>
        <v>106.99423308658977</v>
      </c>
    </row>
    <row r="303" spans="1:10" x14ac:dyDescent="0.25">
      <c r="A303" s="568">
        <v>3</v>
      </c>
      <c r="B303" s="568"/>
      <c r="C303" s="568"/>
      <c r="D303" s="387" t="s">
        <v>7</v>
      </c>
      <c r="E303" s="233">
        <f>E304</f>
        <v>22838.48</v>
      </c>
      <c r="F303" s="233">
        <f>F304</f>
        <v>23236</v>
      </c>
      <c r="G303" s="233">
        <f>G304</f>
        <v>23236</v>
      </c>
      <c r="H303" s="233"/>
      <c r="I303" s="234">
        <f t="shared" si="69"/>
        <v>0</v>
      </c>
      <c r="J303" s="374">
        <f t="shared" si="66"/>
        <v>0</v>
      </c>
    </row>
    <row r="304" spans="1:10" x14ac:dyDescent="0.25">
      <c r="A304" s="566">
        <v>32</v>
      </c>
      <c r="B304" s="566"/>
      <c r="C304" s="566"/>
      <c r="D304" s="212" t="s">
        <v>16</v>
      </c>
      <c r="E304" s="370">
        <f>E305</f>
        <v>22838.48</v>
      </c>
      <c r="F304" s="370">
        <f>F305+F307</f>
        <v>23236</v>
      </c>
      <c r="G304" s="370">
        <f>G305+G307</f>
        <v>23236</v>
      </c>
      <c r="H304" s="370">
        <f>H305</f>
        <v>24861.18</v>
      </c>
      <c r="I304" s="213">
        <f t="shared" si="69"/>
        <v>108.85654386806829</v>
      </c>
      <c r="J304" s="239">
        <f t="shared" si="66"/>
        <v>106.99423308658977</v>
      </c>
    </row>
    <row r="305" spans="1:12" x14ac:dyDescent="0.25">
      <c r="A305" s="287">
        <v>322</v>
      </c>
      <c r="B305" s="284"/>
      <c r="C305" s="285"/>
      <c r="D305" s="286" t="s">
        <v>150</v>
      </c>
      <c r="E305" s="202">
        <f>E306+E307</f>
        <v>22838.48</v>
      </c>
      <c r="F305" s="202">
        <v>23000</v>
      </c>
      <c r="G305" s="202">
        <v>23000</v>
      </c>
      <c r="H305" s="202">
        <v>24861.18</v>
      </c>
      <c r="I305" s="199">
        <f t="shared" si="69"/>
        <v>108.85654386806829</v>
      </c>
      <c r="J305" s="240">
        <f t="shared" si="66"/>
        <v>108.09208695652175</v>
      </c>
    </row>
    <row r="306" spans="1:12" ht="25.5" x14ac:dyDescent="0.25">
      <c r="A306" s="287">
        <v>3221</v>
      </c>
      <c r="B306" s="284"/>
      <c r="C306" s="285"/>
      <c r="D306" s="286" t="s">
        <v>203</v>
      </c>
      <c r="E306" s="202">
        <v>228.48</v>
      </c>
      <c r="F306" s="202"/>
      <c r="G306" s="202"/>
      <c r="H306" s="202"/>
      <c r="I306" s="199"/>
      <c r="J306" s="240"/>
    </row>
    <row r="307" spans="1:12" x14ac:dyDescent="0.25">
      <c r="A307" s="181">
        <v>3222</v>
      </c>
      <c r="B307" s="182"/>
      <c r="C307" s="183"/>
      <c r="D307" s="189" t="s">
        <v>152</v>
      </c>
      <c r="E307" s="202">
        <v>22610</v>
      </c>
      <c r="F307" s="202">
        <v>236</v>
      </c>
      <c r="G307" s="202">
        <v>236</v>
      </c>
      <c r="H307" s="202"/>
      <c r="I307" s="69">
        <f t="shared" si="69"/>
        <v>0</v>
      </c>
      <c r="J307" s="241">
        <f t="shared" si="66"/>
        <v>0</v>
      </c>
    </row>
    <row r="308" spans="1:12" ht="38.25" x14ac:dyDescent="0.25">
      <c r="A308" s="564" t="s">
        <v>108</v>
      </c>
      <c r="B308" s="564"/>
      <c r="C308" s="564"/>
      <c r="D308" s="410" t="s">
        <v>103</v>
      </c>
      <c r="E308" s="361">
        <f>SUM(E309)</f>
        <v>0</v>
      </c>
      <c r="F308" s="361">
        <f>SUM(F309)</f>
        <v>180</v>
      </c>
      <c r="G308" s="361">
        <f>SUM(G309)</f>
        <v>180</v>
      </c>
      <c r="H308" s="361">
        <f>SUM(H309)</f>
        <v>180</v>
      </c>
      <c r="I308" s="362" t="e">
        <f t="shared" si="69"/>
        <v>#DIV/0!</v>
      </c>
      <c r="J308" s="238">
        <f t="shared" si="66"/>
        <v>100</v>
      </c>
    </row>
    <row r="309" spans="1:12" ht="25.5" x14ac:dyDescent="0.25">
      <c r="A309" s="139" t="s">
        <v>89</v>
      </c>
      <c r="B309" s="400"/>
      <c r="C309" s="412"/>
      <c r="D309" s="413" t="s">
        <v>92</v>
      </c>
      <c r="E309" s="294">
        <f>SUM(E312)</f>
        <v>0</v>
      </c>
      <c r="F309" s="294">
        <f>SUM(F312)</f>
        <v>180</v>
      </c>
      <c r="G309" s="294">
        <f>SUM(G312)</f>
        <v>180</v>
      </c>
      <c r="H309" s="294">
        <f>SUM(H312)</f>
        <v>180</v>
      </c>
      <c r="I309" s="198" t="e">
        <f t="shared" si="69"/>
        <v>#DIV/0!</v>
      </c>
      <c r="J309" s="243">
        <f t="shared" si="66"/>
        <v>100</v>
      </c>
      <c r="L309" s="77"/>
    </row>
    <row r="310" spans="1:12" x14ac:dyDescent="0.25">
      <c r="A310" s="565">
        <v>3</v>
      </c>
      <c r="B310" s="565"/>
      <c r="C310" s="565"/>
      <c r="D310" s="387" t="s">
        <v>7</v>
      </c>
      <c r="E310" s="233"/>
      <c r="F310" s="233">
        <f t="shared" ref="E310:H311" si="71">SUM(F311)</f>
        <v>180</v>
      </c>
      <c r="G310" s="233">
        <f t="shared" si="71"/>
        <v>180</v>
      </c>
      <c r="H310" s="233"/>
      <c r="I310" s="234" t="e">
        <f t="shared" si="69"/>
        <v>#DIV/0!</v>
      </c>
      <c r="J310" s="374">
        <f t="shared" si="66"/>
        <v>0</v>
      </c>
    </row>
    <row r="311" spans="1:12" x14ac:dyDescent="0.25">
      <c r="A311" s="566">
        <v>38</v>
      </c>
      <c r="B311" s="566"/>
      <c r="C311" s="566"/>
      <c r="D311" s="212" t="s">
        <v>50</v>
      </c>
      <c r="E311" s="294">
        <f t="shared" si="71"/>
        <v>0</v>
      </c>
      <c r="F311" s="294">
        <f t="shared" si="71"/>
        <v>180</v>
      </c>
      <c r="G311" s="294">
        <f t="shared" si="71"/>
        <v>180</v>
      </c>
      <c r="H311" s="294">
        <f t="shared" si="71"/>
        <v>180</v>
      </c>
      <c r="I311" s="213" t="e">
        <f t="shared" si="69"/>
        <v>#DIV/0!</v>
      </c>
      <c r="J311" s="239">
        <f t="shared" si="66"/>
        <v>100</v>
      </c>
    </row>
    <row r="312" spans="1:12" x14ac:dyDescent="0.25">
      <c r="A312" s="283">
        <v>381</v>
      </c>
      <c r="B312" s="284"/>
      <c r="C312" s="285"/>
      <c r="D312" s="286" t="s">
        <v>133</v>
      </c>
      <c r="E312" s="202"/>
      <c r="F312" s="202">
        <v>180</v>
      </c>
      <c r="G312" s="202">
        <v>180</v>
      </c>
      <c r="H312" s="202">
        <v>180</v>
      </c>
      <c r="I312" s="199" t="e">
        <f t="shared" si="69"/>
        <v>#DIV/0!</v>
      </c>
      <c r="J312" s="240">
        <f t="shared" si="66"/>
        <v>100</v>
      </c>
    </row>
    <row r="313" spans="1:12" x14ac:dyDescent="0.25">
      <c r="A313" s="181">
        <v>3812</v>
      </c>
      <c r="B313" s="182"/>
      <c r="C313" s="183"/>
      <c r="D313" s="189" t="s">
        <v>178</v>
      </c>
      <c r="E313" s="202"/>
      <c r="F313" s="202"/>
      <c r="G313" s="202"/>
      <c r="H313" s="202">
        <v>180</v>
      </c>
      <c r="I313" s="69" t="e">
        <f t="shared" si="69"/>
        <v>#DIV/0!</v>
      </c>
      <c r="J313" s="241" t="e">
        <f t="shared" si="66"/>
        <v>#DIV/0!</v>
      </c>
    </row>
  </sheetData>
  <mergeCells count="76">
    <mergeCell ref="A311:C311"/>
    <mergeCell ref="A226:C226"/>
    <mergeCell ref="A227:C227"/>
    <mergeCell ref="A228:C228"/>
    <mergeCell ref="A235:C235"/>
    <mergeCell ref="A245:C245"/>
    <mergeCell ref="A229:C229"/>
    <mergeCell ref="A246:C246"/>
    <mergeCell ref="A263:C263"/>
    <mergeCell ref="A264:C264"/>
    <mergeCell ref="A277:C277"/>
    <mergeCell ref="A249:C249"/>
    <mergeCell ref="A259:C259"/>
    <mergeCell ref="A260:C260"/>
    <mergeCell ref="A278:C278"/>
    <mergeCell ref="A301:C301"/>
    <mergeCell ref="A195:C195"/>
    <mergeCell ref="A197:C197"/>
    <mergeCell ref="A189:C189"/>
    <mergeCell ref="A308:C308"/>
    <mergeCell ref="A310:C310"/>
    <mergeCell ref="A302:C302"/>
    <mergeCell ref="A303:C303"/>
    <mergeCell ref="A304:C304"/>
    <mergeCell ref="A285:C285"/>
    <mergeCell ref="A296:C296"/>
    <mergeCell ref="A297:C297"/>
    <mergeCell ref="A209:C209"/>
    <mergeCell ref="A225:C225"/>
    <mergeCell ref="A215:C215"/>
    <mergeCell ref="A216:C216"/>
    <mergeCell ref="A218:C218"/>
    <mergeCell ref="A221:C221"/>
    <mergeCell ref="A222:C222"/>
    <mergeCell ref="A214:C214"/>
    <mergeCell ref="A4:I4"/>
    <mergeCell ref="A6:C6"/>
    <mergeCell ref="A153:C153"/>
    <mergeCell ref="A89:C89"/>
    <mergeCell ref="A90:C90"/>
    <mergeCell ref="A91:C91"/>
    <mergeCell ref="A125:C125"/>
    <mergeCell ref="A135:C135"/>
    <mergeCell ref="A9:C9"/>
    <mergeCell ref="A201:C201"/>
    <mergeCell ref="A11:C11"/>
    <mergeCell ref="A12:C12"/>
    <mergeCell ref="A20:C20"/>
    <mergeCell ref="A13:C13"/>
    <mergeCell ref="A126:C126"/>
    <mergeCell ref="A124:C124"/>
    <mergeCell ref="A51:C51"/>
    <mergeCell ref="A47:C47"/>
    <mergeCell ref="A48:C48"/>
    <mergeCell ref="A49:C49"/>
    <mergeCell ref="A50:C50"/>
    <mergeCell ref="A173:C173"/>
    <mergeCell ref="A174:C174"/>
    <mergeCell ref="A188:C188"/>
    <mergeCell ref="A190:C190"/>
    <mergeCell ref="A10:C10"/>
    <mergeCell ref="A152:C152"/>
    <mergeCell ref="A159:C159"/>
    <mergeCell ref="A161:C161"/>
    <mergeCell ref="A200:C200"/>
    <mergeCell ref="A191:C191"/>
    <mergeCell ref="A177:C177"/>
    <mergeCell ref="A178:C178"/>
    <mergeCell ref="A179:C179"/>
    <mergeCell ref="A183:C183"/>
    <mergeCell ref="A184:C184"/>
    <mergeCell ref="A185:C185"/>
    <mergeCell ref="A186:C186"/>
    <mergeCell ref="A187:C187"/>
    <mergeCell ref="A194:C194"/>
    <mergeCell ref="A193:C193"/>
  </mergeCells>
  <pageMargins left="0.7" right="0.7" top="0.75" bottom="0.75" header="0.3" footer="0.3"/>
  <pageSetup paperSize="9" scale="5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7</vt:i4>
      </vt:variant>
    </vt:vector>
  </HeadingPairs>
  <TitlesOfParts>
    <vt:vector size="7" baseType="lpstr">
      <vt:lpstr>SAŽETAK</vt:lpstr>
      <vt:lpstr> Račun prihoda i rashoda</vt:lpstr>
      <vt:lpstr>Prihodi i rashodi prema izvorim</vt:lpstr>
      <vt:lpstr>Rashodi prema funkcijskoj kl</vt:lpstr>
      <vt:lpstr>Račun financiranja</vt:lpstr>
      <vt:lpstr>Račun financiranja po izvorima</vt:lpstr>
      <vt:lpstr>POSEBNI DIO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Windows korisnik</cp:lastModifiedBy>
  <cp:lastPrinted>2025-07-22T08:41:36Z</cp:lastPrinted>
  <dcterms:created xsi:type="dcterms:W3CDTF">2022-08-12T12:51:27Z</dcterms:created>
  <dcterms:modified xsi:type="dcterms:W3CDTF">2026-03-30T10:27:48Z</dcterms:modified>
</cp:coreProperties>
</file>