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4000" windowHeight="9510" activeTab="1"/>
  </bookViews>
  <sheets>
    <sheet name="SAŽETAK" sheetId="10" r:id="rId1"/>
    <sheet name=" Račun prihoda i rashoda" sheetId="3" r:id="rId2"/>
    <sheet name="Prihodi i rashodi prem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3" i="7" l="1"/>
  <c r="F173" i="7"/>
  <c r="H173" i="7"/>
  <c r="H36" i="7" s="1"/>
  <c r="H9" i="7" s="1"/>
  <c r="H159" i="7"/>
  <c r="E271" i="7"/>
  <c r="F271" i="7"/>
  <c r="G271" i="7"/>
  <c r="G274" i="7"/>
  <c r="I274" i="7"/>
  <c r="J274" i="7"/>
  <c r="I275" i="7"/>
  <c r="J275" i="7"/>
  <c r="H276" i="7"/>
  <c r="I277" i="7"/>
  <c r="J277" i="7"/>
  <c r="I278" i="7"/>
  <c r="J278" i="7"/>
  <c r="G279" i="7"/>
  <c r="H279" i="7"/>
  <c r="I279" i="7" s="1"/>
  <c r="I280" i="7"/>
  <c r="J280" i="7"/>
  <c r="J281" i="7"/>
  <c r="E282" i="7"/>
  <c r="F282" i="7"/>
  <c r="H282" i="7"/>
  <c r="I282" i="7" s="1"/>
  <c r="G283" i="7"/>
  <c r="G282" i="7" s="1"/>
  <c r="I283" i="7"/>
  <c r="J283" i="7"/>
  <c r="I284" i="7"/>
  <c r="J284" i="7"/>
  <c r="J285" i="7"/>
  <c r="J286" i="7"/>
  <c r="H258" i="7"/>
  <c r="I258" i="7" s="1"/>
  <c r="H261" i="7"/>
  <c r="G258" i="7"/>
  <c r="H290" i="7"/>
  <c r="J25" i="10"/>
  <c r="H273" i="7" l="1"/>
  <c r="J273" i="7" s="1"/>
  <c r="G273" i="7"/>
  <c r="G272" i="7" s="1"/>
  <c r="J282" i="7"/>
  <c r="J279" i="7"/>
  <c r="J276" i="7"/>
  <c r="I276" i="7"/>
  <c r="I273" i="7"/>
  <c r="H253" i="7"/>
  <c r="H250" i="7" s="1"/>
  <c r="J258" i="7"/>
  <c r="F202" i="7"/>
  <c r="F176" i="7"/>
  <c r="F175" i="7" s="1"/>
  <c r="G12" i="3"/>
  <c r="G47" i="3"/>
  <c r="G48" i="3"/>
  <c r="H271" i="7" l="1"/>
  <c r="J271" i="7" s="1"/>
  <c r="H272" i="7"/>
  <c r="I272" i="7" s="1"/>
  <c r="H249" i="7"/>
  <c r="E296" i="7"/>
  <c r="E294" i="7"/>
  <c r="E293" i="7" s="1"/>
  <c r="E288" i="7"/>
  <c r="E287" i="7" s="1"/>
  <c r="E249" i="7"/>
  <c r="E247" i="7"/>
  <c r="E246" i="7" s="1"/>
  <c r="E245" i="7" s="1"/>
  <c r="E243" i="7"/>
  <c r="E240" i="7"/>
  <c r="E238" i="7"/>
  <c r="E233" i="7"/>
  <c r="E232" i="7" s="1"/>
  <c r="E231" i="7" s="1"/>
  <c r="E229" i="7"/>
  <c r="E226" i="7"/>
  <c r="E224" i="7"/>
  <c r="E217" i="7"/>
  <c r="E212" i="7" s="1"/>
  <c r="E211" i="7" s="1"/>
  <c r="E213" i="7"/>
  <c r="E209" i="7"/>
  <c r="E207" i="7" s="1"/>
  <c r="E202" i="7"/>
  <c r="E195" i="7"/>
  <c r="E192" i="7"/>
  <c r="E189" i="7" s="1"/>
  <c r="E188" i="7" s="1"/>
  <c r="E187" i="7" s="1"/>
  <c r="E183" i="7"/>
  <c r="E182" i="7" s="1"/>
  <c r="E181" i="7" s="1"/>
  <c r="E175" i="7"/>
  <c r="E174" i="7" s="1"/>
  <c r="E170" i="7"/>
  <c r="E168" i="7"/>
  <c r="E166" i="7" s="1"/>
  <c r="E165" i="7" s="1"/>
  <c r="E164" i="7" s="1"/>
  <c r="E161" i="7"/>
  <c r="E152" i="7"/>
  <c r="E148" i="7"/>
  <c r="E139" i="7"/>
  <c r="E138" i="7" s="1"/>
  <c r="E137" i="7"/>
  <c r="E135" i="7"/>
  <c r="E131" i="7"/>
  <c r="E126" i="7"/>
  <c r="E122" i="7"/>
  <c r="E119" i="7"/>
  <c r="E117" i="7"/>
  <c r="E113" i="7"/>
  <c r="E107" i="7"/>
  <c r="E106" i="7" s="1"/>
  <c r="E100" i="7"/>
  <c r="E90" i="7"/>
  <c r="E83" i="7"/>
  <c r="E78" i="7"/>
  <c r="E72" i="7"/>
  <c r="E71" i="7" s="1"/>
  <c r="E65" i="7"/>
  <c r="E55" i="7"/>
  <c r="E41" i="7"/>
  <c r="E33" i="7"/>
  <c r="E26" i="7"/>
  <c r="E21" i="7"/>
  <c r="E14" i="7"/>
  <c r="G35" i="3"/>
  <c r="J15" i="10"/>
  <c r="B7" i="5"/>
  <c r="B6" i="5" s="1"/>
  <c r="B40" i="8"/>
  <c r="B35" i="8"/>
  <c r="B32" i="8"/>
  <c r="B30" i="8"/>
  <c r="B28" i="8"/>
  <c r="B19" i="8"/>
  <c r="B14" i="8"/>
  <c r="B11" i="8"/>
  <c r="B9" i="8"/>
  <c r="B7" i="8"/>
  <c r="F118" i="3"/>
  <c r="F117" i="3" s="1"/>
  <c r="F115" i="3"/>
  <c r="F107" i="3" s="1"/>
  <c r="F106" i="3" s="1"/>
  <c r="F108" i="3"/>
  <c r="F103" i="3"/>
  <c r="F102" i="3" s="1"/>
  <c r="F99" i="3"/>
  <c r="F98" i="3" s="1"/>
  <c r="F93" i="3"/>
  <c r="F92" i="3"/>
  <c r="F84" i="3"/>
  <c r="F82" i="3"/>
  <c r="F72" i="3"/>
  <c r="F65" i="3"/>
  <c r="F60" i="3"/>
  <c r="F59" i="3" s="1"/>
  <c r="F56" i="3"/>
  <c r="F54" i="3"/>
  <c r="F50" i="3"/>
  <c r="F49" i="3"/>
  <c r="F40" i="3"/>
  <c r="F39" i="3" s="1"/>
  <c r="F38" i="3" s="1"/>
  <c r="F35" i="3"/>
  <c r="F34" i="3"/>
  <c r="F31" i="3"/>
  <c r="F29" i="3"/>
  <c r="F28" i="3" s="1"/>
  <c r="F26" i="3"/>
  <c r="F25" i="3" s="1"/>
  <c r="F23" i="3"/>
  <c r="F22" i="3" s="1"/>
  <c r="F18" i="3"/>
  <c r="F15" i="3"/>
  <c r="F13" i="3"/>
  <c r="F12" i="3" s="1"/>
  <c r="I271" i="7" l="1"/>
  <c r="J272" i="7"/>
  <c r="E237" i="7"/>
  <c r="E236" i="7" s="1"/>
  <c r="E235" i="7" s="1"/>
  <c r="E13" i="7"/>
  <c r="E12" i="7" s="1"/>
  <c r="E163" i="7"/>
  <c r="E147" i="7"/>
  <c r="E146" i="7" s="1"/>
  <c r="E40" i="7"/>
  <c r="E39" i="7" s="1"/>
  <c r="E38" i="7" s="1"/>
  <c r="E77" i="7"/>
  <c r="E76" i="7" s="1"/>
  <c r="E75" i="7" s="1"/>
  <c r="E201" i="7"/>
  <c r="E200" i="7" s="1"/>
  <c r="E223" i="7"/>
  <c r="E222" i="7" s="1"/>
  <c r="E221" i="7" s="1"/>
  <c r="E121" i="7"/>
  <c r="E25" i="7"/>
  <c r="E24" i="7" s="1"/>
  <c r="E11" i="7" s="1"/>
  <c r="E10" i="7" s="1"/>
  <c r="E111" i="7"/>
  <c r="E110" i="7" s="1"/>
  <c r="E186" i="7"/>
  <c r="B27" i="8"/>
  <c r="B6" i="8"/>
  <c r="F11" i="3"/>
  <c r="F10" i="3" s="1"/>
  <c r="F48" i="3"/>
  <c r="F47" i="3" s="1"/>
  <c r="F25" i="10"/>
  <c r="E145" i="7" l="1"/>
  <c r="E37" i="7" s="1"/>
  <c r="E36" i="7" s="1"/>
  <c r="E179" i="7"/>
  <c r="K25" i="10"/>
  <c r="E9" i="7" l="1"/>
  <c r="G12" i="10"/>
  <c r="H288" i="7" l="1"/>
  <c r="C7" i="5"/>
  <c r="G11" i="5"/>
  <c r="H137" i="7" l="1"/>
  <c r="H117" i="7"/>
  <c r="H119" i="7"/>
  <c r="H294" i="7" l="1"/>
  <c r="H293" i="7" s="1"/>
  <c r="F294" i="7"/>
  <c r="F293" i="7" s="1"/>
  <c r="H287" i="7"/>
  <c r="F288" i="7"/>
  <c r="F287" i="7" s="1"/>
  <c r="F249" i="7"/>
  <c r="H217" i="7"/>
  <c r="H212" i="7" s="1"/>
  <c r="H211" i="7" s="1"/>
  <c r="F212" i="7"/>
  <c r="F211" i="7" s="1"/>
  <c r="H209" i="7"/>
  <c r="H207" i="7" s="1"/>
  <c r="F207" i="7"/>
  <c r="F201" i="7" s="1"/>
  <c r="F200" i="7" s="1"/>
  <c r="H202" i="7"/>
  <c r="H195" i="7"/>
  <c r="F195" i="7"/>
  <c r="H192" i="7"/>
  <c r="H189" i="7" s="1"/>
  <c r="F192" i="7"/>
  <c r="G176" i="7"/>
  <c r="H175" i="7"/>
  <c r="H170" i="7"/>
  <c r="F170" i="7"/>
  <c r="H168" i="7"/>
  <c r="F168" i="7"/>
  <c r="H139" i="7"/>
  <c r="H138" i="7" s="1"/>
  <c r="F139" i="7"/>
  <c r="F138" i="7" s="1"/>
  <c r="H135" i="7"/>
  <c r="H126" i="7"/>
  <c r="F126" i="7"/>
  <c r="H122" i="7"/>
  <c r="F112" i="7"/>
  <c r="H201" i="7" l="1"/>
  <c r="H200" i="7" s="1"/>
  <c r="H296" i="7" l="1"/>
  <c r="H113" i="7"/>
  <c r="H111" i="7" s="1"/>
  <c r="H110" i="7" s="1"/>
  <c r="H107" i="7"/>
  <c r="H106" i="7" s="1"/>
  <c r="F106" i="7"/>
  <c r="H100" i="7"/>
  <c r="H90" i="7"/>
  <c r="H83" i="7"/>
  <c r="H78" i="7"/>
  <c r="F77" i="7"/>
  <c r="H33" i="7"/>
  <c r="F33" i="7"/>
  <c r="H26" i="7"/>
  <c r="F26" i="7"/>
  <c r="H21" i="7"/>
  <c r="F14" i="7"/>
  <c r="H14" i="7"/>
  <c r="I118" i="3"/>
  <c r="I117" i="3" s="1"/>
  <c r="G118" i="3"/>
  <c r="I115" i="3"/>
  <c r="G115" i="3"/>
  <c r="G108" i="3"/>
  <c r="G103" i="3"/>
  <c r="G102" i="3" s="1"/>
  <c r="I103" i="3"/>
  <c r="I102" i="3" s="1"/>
  <c r="H103" i="3"/>
  <c r="I99" i="3"/>
  <c r="H99" i="3"/>
  <c r="I98" i="3"/>
  <c r="I93" i="3"/>
  <c r="I92" i="3" s="1"/>
  <c r="G93" i="3"/>
  <c r="I84" i="3"/>
  <c r="G84" i="3"/>
  <c r="I72" i="3"/>
  <c r="I65" i="3"/>
  <c r="I60" i="3"/>
  <c r="I56" i="3"/>
  <c r="G56" i="3"/>
  <c r="I54" i="3"/>
  <c r="G54" i="3"/>
  <c r="I50" i="3"/>
  <c r="G50" i="3"/>
  <c r="I40" i="3"/>
  <c r="H40" i="3"/>
  <c r="G40" i="3"/>
  <c r="G34" i="3"/>
  <c r="G11" i="3" s="1"/>
  <c r="G10" i="3" s="1"/>
  <c r="I35" i="3"/>
  <c r="I34" i="3" s="1"/>
  <c r="I31" i="3"/>
  <c r="G31" i="3"/>
  <c r="G29" i="3"/>
  <c r="I26" i="3"/>
  <c r="I25" i="3" s="1"/>
  <c r="G26" i="3"/>
  <c r="I23" i="3"/>
  <c r="I22" i="3" s="1"/>
  <c r="G23" i="3"/>
  <c r="G22" i="3" s="1"/>
  <c r="I18" i="3"/>
  <c r="H18" i="3"/>
  <c r="G18" i="3"/>
  <c r="I13" i="3"/>
  <c r="F25" i="7" l="1"/>
  <c r="F24" i="7" s="1"/>
  <c r="F76" i="7"/>
  <c r="F75" i="7" s="1"/>
  <c r="I49" i="3"/>
  <c r="H25" i="7"/>
  <c r="H24" i="7" s="1"/>
  <c r="H13" i="7"/>
  <c r="H12" i="7" s="1"/>
  <c r="I12" i="3"/>
  <c r="H11" i="7" l="1"/>
  <c r="H10" i="7" s="1"/>
  <c r="C40" i="8"/>
  <c r="E40" i="8"/>
  <c r="E35" i="8"/>
  <c r="C35" i="8"/>
  <c r="E32" i="8"/>
  <c r="C32" i="8"/>
  <c r="E30" i="8"/>
  <c r="C30" i="8"/>
  <c r="E28" i="8"/>
  <c r="C28" i="8"/>
  <c r="E19" i="8"/>
  <c r="C19" i="8"/>
  <c r="E14" i="8"/>
  <c r="C14" i="8"/>
  <c r="E11" i="8"/>
  <c r="C11" i="8"/>
  <c r="E9" i="8"/>
  <c r="C9" i="8"/>
  <c r="E7" i="8"/>
  <c r="C7" i="8"/>
  <c r="D14" i="8"/>
  <c r="E7" i="5"/>
  <c r="E6" i="5" s="1"/>
  <c r="C6" i="5"/>
  <c r="D7" i="8"/>
  <c r="F8" i="8"/>
  <c r="G8" i="8"/>
  <c r="D9" i="8"/>
  <c r="F10" i="8"/>
  <c r="G10" i="8"/>
  <c r="D11" i="8"/>
  <c r="F12" i="8"/>
  <c r="G12" i="8"/>
  <c r="F13" i="8"/>
  <c r="G13" i="8"/>
  <c r="F15" i="8"/>
  <c r="G15" i="8"/>
  <c r="F16" i="8"/>
  <c r="G16" i="8"/>
  <c r="F17" i="8"/>
  <c r="G17" i="8"/>
  <c r="F18" i="8"/>
  <c r="G18" i="8"/>
  <c r="D19" i="8"/>
  <c r="F20" i="8"/>
  <c r="G20" i="8"/>
  <c r="G21" i="8"/>
  <c r="G25" i="3"/>
  <c r="I12" i="10"/>
  <c r="I9" i="10"/>
  <c r="G9" i="10"/>
  <c r="G15" i="10" s="1"/>
  <c r="K15" i="10" s="1"/>
  <c r="F9" i="10"/>
  <c r="E6" i="8" l="1"/>
  <c r="F11" i="8"/>
  <c r="G9" i="8"/>
  <c r="G19" i="8"/>
  <c r="I15" i="10"/>
  <c r="I25" i="10" s="1"/>
  <c r="F9" i="8"/>
  <c r="F14" i="8"/>
  <c r="E27" i="8"/>
  <c r="C27" i="8"/>
  <c r="F19" i="8"/>
  <c r="G14" i="8"/>
  <c r="C6" i="8"/>
  <c r="G11" i="8"/>
  <c r="G7" i="8"/>
  <c r="F7" i="8"/>
  <c r="D6" i="8"/>
  <c r="G6" i="8" l="1"/>
  <c r="F6" i="8"/>
  <c r="J104" i="3" l="1"/>
  <c r="J18" i="3"/>
  <c r="K18" i="3"/>
  <c r="J269" i="7" l="1"/>
  <c r="G41" i="8" l="1"/>
  <c r="G39" i="8"/>
  <c r="G38" i="8"/>
  <c r="G37" i="8"/>
  <c r="G36" i="8"/>
  <c r="G34" i="8"/>
  <c r="G33" i="8"/>
  <c r="G31" i="8"/>
  <c r="G29" i="8"/>
  <c r="K51" i="3"/>
  <c r="K52" i="3"/>
  <c r="K53" i="3"/>
  <c r="K55" i="3"/>
  <c r="K57" i="3"/>
  <c r="K58" i="3"/>
  <c r="K61" i="3"/>
  <c r="K62" i="3"/>
  <c r="K63" i="3"/>
  <c r="K64" i="3"/>
  <c r="K66" i="3"/>
  <c r="K67" i="3"/>
  <c r="K68" i="3"/>
  <c r="K69" i="3"/>
  <c r="K70" i="3"/>
  <c r="K71" i="3"/>
  <c r="K73" i="3"/>
  <c r="K74" i="3"/>
  <c r="K75" i="3"/>
  <c r="K76" i="3"/>
  <c r="K77" i="3"/>
  <c r="K78" i="3"/>
  <c r="K79" i="3"/>
  <c r="K80" i="3"/>
  <c r="K81" i="3"/>
  <c r="K83" i="3"/>
  <c r="K85" i="3"/>
  <c r="K86" i="3"/>
  <c r="K87" i="3"/>
  <c r="K88" i="3"/>
  <c r="K89" i="3"/>
  <c r="K90" i="3"/>
  <c r="K91" i="3"/>
  <c r="K94" i="3"/>
  <c r="K95" i="3"/>
  <c r="K96" i="3"/>
  <c r="K97" i="3"/>
  <c r="K100" i="3"/>
  <c r="K101" i="3"/>
  <c r="K104" i="3"/>
  <c r="K105" i="3"/>
  <c r="K109" i="3"/>
  <c r="K110" i="3"/>
  <c r="K111" i="3"/>
  <c r="K112" i="3"/>
  <c r="K113" i="3"/>
  <c r="K114" i="3"/>
  <c r="K116" i="3"/>
  <c r="K119" i="3"/>
  <c r="K120" i="3"/>
  <c r="K44" i="3"/>
  <c r="K43" i="3"/>
  <c r="K42" i="3"/>
  <c r="K41" i="3"/>
  <c r="K40" i="3"/>
  <c r="K37" i="3"/>
  <c r="K36" i="3"/>
  <c r="K33" i="3"/>
  <c r="K32" i="3"/>
  <c r="K30" i="3"/>
  <c r="K27" i="3"/>
  <c r="K24" i="3"/>
  <c r="K17" i="3"/>
  <c r="K16" i="3"/>
  <c r="K14" i="3"/>
  <c r="J120" i="3" l="1"/>
  <c r="J119" i="3"/>
  <c r="J14" i="3"/>
  <c r="J16" i="3"/>
  <c r="J17" i="3"/>
  <c r="J24" i="3"/>
  <c r="J27" i="3"/>
  <c r="J30" i="3"/>
  <c r="J32" i="3"/>
  <c r="J33" i="3"/>
  <c r="J36" i="3"/>
  <c r="J37" i="3"/>
  <c r="J41" i="3"/>
  <c r="J42" i="3"/>
  <c r="J43" i="3"/>
  <c r="J44" i="3"/>
  <c r="G8" i="5"/>
  <c r="G9" i="5"/>
  <c r="G10" i="5"/>
  <c r="F39" i="8" l="1"/>
  <c r="D35" i="8"/>
  <c r="J45" i="7"/>
  <c r="J298" i="7"/>
  <c r="J297" i="7"/>
  <c r="J292" i="7"/>
  <c r="J291" i="7"/>
  <c r="J270" i="7"/>
  <c r="J268" i="7"/>
  <c r="J267" i="7"/>
  <c r="J266" i="7"/>
  <c r="J265" i="7"/>
  <c r="J262" i="7"/>
  <c r="J261" i="7"/>
  <c r="J260" i="7"/>
  <c r="J259" i="7"/>
  <c r="J257" i="7"/>
  <c r="J256" i="7"/>
  <c r="J255" i="7"/>
  <c r="J248" i="7"/>
  <c r="J244" i="7"/>
  <c r="J242" i="7"/>
  <c r="J241" i="7"/>
  <c r="J239" i="7"/>
  <c r="J234" i="7"/>
  <c r="J230" i="7"/>
  <c r="J228" i="7"/>
  <c r="J227" i="7"/>
  <c r="J225" i="7"/>
  <c r="J220" i="7"/>
  <c r="J219" i="7"/>
  <c r="J218" i="7"/>
  <c r="J217" i="7"/>
  <c r="J216" i="7"/>
  <c r="J215" i="7"/>
  <c r="J210" i="7"/>
  <c r="J206" i="7"/>
  <c r="J199" i="7"/>
  <c r="J198" i="7"/>
  <c r="J197" i="7"/>
  <c r="J196" i="7"/>
  <c r="J191" i="7"/>
  <c r="J190" i="7"/>
  <c r="J185" i="7"/>
  <c r="J184" i="7"/>
  <c r="J178" i="7"/>
  <c r="J177" i="7"/>
  <c r="J172" i="7"/>
  <c r="J171" i="7"/>
  <c r="J169" i="7"/>
  <c r="J168" i="7"/>
  <c r="J167" i="7"/>
  <c r="J162" i="7"/>
  <c r="J156" i="7"/>
  <c r="J154" i="7"/>
  <c r="J153" i="7"/>
  <c r="J151" i="7"/>
  <c r="J150" i="7"/>
  <c r="J149" i="7"/>
  <c r="J144" i="7"/>
  <c r="J143" i="7"/>
  <c r="J142" i="7"/>
  <c r="J141" i="7"/>
  <c r="J137" i="7"/>
  <c r="J136" i="7"/>
  <c r="J133" i="7"/>
  <c r="J132" i="7"/>
  <c r="J130" i="7"/>
  <c r="J129" i="7"/>
  <c r="J128" i="7"/>
  <c r="J127" i="7"/>
  <c r="J126" i="7"/>
  <c r="J125" i="7"/>
  <c r="J124" i="7"/>
  <c r="J123" i="7"/>
  <c r="J122" i="7"/>
  <c r="J120" i="7"/>
  <c r="J119" i="7"/>
  <c r="J118" i="7"/>
  <c r="J117" i="7"/>
  <c r="J116" i="7"/>
  <c r="J115" i="7"/>
  <c r="J114" i="7"/>
  <c r="J113" i="7"/>
  <c r="J109" i="7"/>
  <c r="J108" i="7"/>
  <c r="J105" i="7"/>
  <c r="J104" i="7"/>
  <c r="J103" i="7"/>
  <c r="J102" i="7"/>
  <c r="J101" i="7"/>
  <c r="J99" i="7"/>
  <c r="J98" i="7"/>
  <c r="J97" i="7"/>
  <c r="J96" i="7"/>
  <c r="J95" i="7"/>
  <c r="J94" i="7"/>
  <c r="J93" i="7"/>
  <c r="J92" i="7"/>
  <c r="J91" i="7"/>
  <c r="J89" i="7"/>
  <c r="J88" i="7"/>
  <c r="J87" i="7"/>
  <c r="J86" i="7"/>
  <c r="J85" i="7"/>
  <c r="J84" i="7"/>
  <c r="J82" i="7"/>
  <c r="J81" i="7"/>
  <c r="J80" i="7"/>
  <c r="J79" i="7"/>
  <c r="J74" i="7"/>
  <c r="J73" i="7"/>
  <c r="J70" i="7"/>
  <c r="J69" i="7"/>
  <c r="J68" i="7"/>
  <c r="J67" i="7"/>
  <c r="J66" i="7"/>
  <c r="J64" i="7"/>
  <c r="J63" i="7"/>
  <c r="J62" i="7"/>
  <c r="J61" i="7"/>
  <c r="J60" i="7"/>
  <c r="J59" i="7"/>
  <c r="J58" i="7"/>
  <c r="J57" i="7"/>
  <c r="J56" i="7"/>
  <c r="J54" i="7"/>
  <c r="J53" i="7"/>
  <c r="J52" i="7"/>
  <c r="J49" i="7"/>
  <c r="J48" i="7"/>
  <c r="J47" i="7"/>
  <c r="J44" i="7"/>
  <c r="J43" i="7"/>
  <c r="J42" i="7"/>
  <c r="J35" i="7"/>
  <c r="J32" i="7"/>
  <c r="J30" i="7"/>
  <c r="J28" i="7"/>
  <c r="J23" i="7"/>
  <c r="J20" i="7"/>
  <c r="J18" i="7"/>
  <c r="J16" i="7"/>
  <c r="K103" i="3"/>
  <c r="K99" i="3"/>
  <c r="K24" i="10"/>
  <c r="J24" i="10"/>
  <c r="K14" i="10"/>
  <c r="K13" i="10"/>
  <c r="K10" i="10"/>
  <c r="G35" i="8" l="1"/>
  <c r="J250" i="7" l="1"/>
  <c r="J214" i="7"/>
  <c r="H213" i="7"/>
  <c r="F189" i="7"/>
  <c r="J170" i="7"/>
  <c r="H166" i="7"/>
  <c r="F166" i="7"/>
  <c r="J166" i="7" l="1"/>
  <c r="J195" i="7"/>
  <c r="J175" i="7"/>
  <c r="J176" i="7"/>
  <c r="J189" i="7"/>
  <c r="F296" i="7"/>
  <c r="F295" i="7" s="1"/>
  <c r="G297" i="7"/>
  <c r="G296" i="7" s="1"/>
  <c r="G295" i="7" s="1"/>
  <c r="G291" i="7"/>
  <c r="G290" i="7" s="1"/>
  <c r="G289" i="7" s="1"/>
  <c r="G288" i="7" s="1"/>
  <c r="G287" i="7" s="1"/>
  <c r="G264" i="7"/>
  <c r="G263" i="7" s="1"/>
  <c r="G260" i="7"/>
  <c r="G257" i="7"/>
  <c r="G255" i="7"/>
  <c r="F247" i="7"/>
  <c r="F246" i="7" s="1"/>
  <c r="F245" i="7" s="1"/>
  <c r="G247" i="7"/>
  <c r="G246" i="7" s="1"/>
  <c r="G245" i="7" s="1"/>
  <c r="H247" i="7"/>
  <c r="F243" i="7"/>
  <c r="G243" i="7"/>
  <c r="H243" i="7"/>
  <c r="F240" i="7"/>
  <c r="G240" i="7"/>
  <c r="H240" i="7"/>
  <c r="F238" i="7"/>
  <c r="G238" i="7"/>
  <c r="H238" i="7"/>
  <c r="G233" i="7"/>
  <c r="G232" i="7" s="1"/>
  <c r="G231" i="7" s="1"/>
  <c r="H233" i="7"/>
  <c r="G229" i="7"/>
  <c r="H229" i="7"/>
  <c r="J229" i="7" s="1"/>
  <c r="G226" i="7"/>
  <c r="H226" i="7"/>
  <c r="J226" i="7" s="1"/>
  <c r="H224" i="7"/>
  <c r="J224" i="7" s="1"/>
  <c r="G224" i="7"/>
  <c r="G219" i="7"/>
  <c r="G217" i="7"/>
  <c r="F183" i="7"/>
  <c r="F182" i="7" s="1"/>
  <c r="F181" i="7" s="1"/>
  <c r="F180" i="7" s="1"/>
  <c r="G183" i="7"/>
  <c r="G182" i="7" s="1"/>
  <c r="G181" i="7" s="1"/>
  <c r="G180" i="7" s="1"/>
  <c r="H183" i="7"/>
  <c r="G168" i="7"/>
  <c r="G166" i="7" s="1"/>
  <c r="G165" i="7" s="1"/>
  <c r="G164" i="7" s="1"/>
  <c r="G163" i="7" s="1"/>
  <c r="H165" i="7"/>
  <c r="H164" i="7" s="1"/>
  <c r="F161" i="7"/>
  <c r="G161" i="7"/>
  <c r="H161" i="7"/>
  <c r="H158" i="7" s="1"/>
  <c r="H157" i="7" s="1"/>
  <c r="G142" i="7"/>
  <c r="J138" i="7"/>
  <c r="G140" i="7"/>
  <c r="J243" i="7" l="1"/>
  <c r="H163" i="7"/>
  <c r="I163" i="7" s="1"/>
  <c r="I164" i="7"/>
  <c r="J240" i="7"/>
  <c r="J213" i="7"/>
  <c r="J238" i="7"/>
  <c r="J295" i="7"/>
  <c r="J296" i="7"/>
  <c r="H182" i="7"/>
  <c r="H181" i="7" s="1"/>
  <c r="J183" i="7"/>
  <c r="J263" i="7"/>
  <c r="J264" i="7"/>
  <c r="J140" i="7"/>
  <c r="J161" i="7"/>
  <c r="H232" i="7"/>
  <c r="J233" i="7"/>
  <c r="H246" i="7"/>
  <c r="I246" i="7" s="1"/>
  <c r="J247" i="7"/>
  <c r="J290" i="7"/>
  <c r="F237" i="7"/>
  <c r="F236" i="7" s="1"/>
  <c r="F235" i="7" s="1"/>
  <c r="H223" i="7"/>
  <c r="G254" i="7"/>
  <c r="G253" i="7" s="1"/>
  <c r="G250" i="7" s="1"/>
  <c r="G249" i="7" s="1"/>
  <c r="H237" i="7"/>
  <c r="G237" i="7"/>
  <c r="G236" i="7" s="1"/>
  <c r="G235" i="7" s="1"/>
  <c r="G223" i="7"/>
  <c r="G222" i="7" s="1"/>
  <c r="G221" i="7" s="1"/>
  <c r="J212" i="7"/>
  <c r="G214" i="7"/>
  <c r="G213" i="7" s="1"/>
  <c r="G212" i="7" s="1"/>
  <c r="J139" i="7"/>
  <c r="G139" i="7"/>
  <c r="G138" i="7" s="1"/>
  <c r="J155" i="7"/>
  <c r="F152" i="7"/>
  <c r="G152" i="7"/>
  <c r="H152" i="7"/>
  <c r="F148" i="7"/>
  <c r="G148" i="7"/>
  <c r="H148" i="7"/>
  <c r="F135" i="7"/>
  <c r="J135" i="7" s="1"/>
  <c r="G136" i="7"/>
  <c r="G135" i="7" s="1"/>
  <c r="F131" i="7"/>
  <c r="F121" i="7" s="1"/>
  <c r="G131" i="7"/>
  <c r="H131" i="7"/>
  <c r="H121" i="7" s="1"/>
  <c r="G129" i="7"/>
  <c r="G126" i="7"/>
  <c r="G122" i="7"/>
  <c r="G119" i="7"/>
  <c r="G117" i="7"/>
  <c r="I142" i="7"/>
  <c r="I126" i="7"/>
  <c r="I119" i="7"/>
  <c r="I117" i="7"/>
  <c r="G113" i="7"/>
  <c r="G107" i="7"/>
  <c r="G106" i="7" s="1"/>
  <c r="G100" i="7"/>
  <c r="J100" i="7"/>
  <c r="G90" i="7"/>
  <c r="J90" i="7"/>
  <c r="G83" i="7"/>
  <c r="J83" i="7"/>
  <c r="G78" i="7"/>
  <c r="F72" i="7"/>
  <c r="F71" i="7" s="1"/>
  <c r="G72" i="7"/>
  <c r="G71" i="7" s="1"/>
  <c r="H72" i="7"/>
  <c r="F65" i="7"/>
  <c r="G65" i="7"/>
  <c r="H65" i="7"/>
  <c r="F55" i="7"/>
  <c r="G55" i="7"/>
  <c r="H55" i="7"/>
  <c r="H51" i="7" s="1"/>
  <c r="H50" i="7" s="1"/>
  <c r="J46" i="7"/>
  <c r="F41" i="7"/>
  <c r="F40" i="7" s="1"/>
  <c r="G41" i="7"/>
  <c r="H41" i="7"/>
  <c r="G34" i="7"/>
  <c r="G33" i="7" s="1"/>
  <c r="G31" i="7"/>
  <c r="G29" i="7"/>
  <c r="G27" i="7"/>
  <c r="J27" i="7"/>
  <c r="F21" i="7"/>
  <c r="F13" i="7" s="1"/>
  <c r="F12" i="7" s="1"/>
  <c r="F11" i="7" s="1"/>
  <c r="F10" i="7" s="1"/>
  <c r="G22" i="7"/>
  <c r="G21" i="7" s="1"/>
  <c r="J22" i="7"/>
  <c r="G19" i="7"/>
  <c r="G17" i="7"/>
  <c r="G15" i="7"/>
  <c r="J15" i="7"/>
  <c r="I16" i="7"/>
  <c r="I18" i="7"/>
  <c r="I20" i="7"/>
  <c r="I23" i="7"/>
  <c r="I28" i="7"/>
  <c r="I30" i="7"/>
  <c r="I32" i="7"/>
  <c r="I35" i="7"/>
  <c r="I42" i="7"/>
  <c r="I43" i="7"/>
  <c r="I44" i="7"/>
  <c r="I45" i="7"/>
  <c r="I47" i="7"/>
  <c r="I48" i="7"/>
  <c r="I49" i="7"/>
  <c r="I52" i="7"/>
  <c r="I53" i="7"/>
  <c r="I54" i="7"/>
  <c r="I56" i="7"/>
  <c r="I57" i="7"/>
  <c r="I58" i="7"/>
  <c r="I59" i="7"/>
  <c r="I60" i="7"/>
  <c r="I61" i="7"/>
  <c r="I62" i="7"/>
  <c r="I63" i="7"/>
  <c r="I64" i="7"/>
  <c r="I66" i="7"/>
  <c r="I67" i="7"/>
  <c r="I68" i="7"/>
  <c r="I69" i="7"/>
  <c r="I70" i="7"/>
  <c r="I73" i="7"/>
  <c r="I74" i="7"/>
  <c r="I79" i="7"/>
  <c r="I80" i="7"/>
  <c r="I81" i="7"/>
  <c r="I82" i="7"/>
  <c r="I84" i="7"/>
  <c r="I85" i="7"/>
  <c r="I86" i="7"/>
  <c r="I87" i="7"/>
  <c r="I88" i="7"/>
  <c r="I89" i="7"/>
  <c r="I91" i="7"/>
  <c r="I92" i="7"/>
  <c r="I93" i="7"/>
  <c r="I94" i="7"/>
  <c r="I95" i="7"/>
  <c r="I96" i="7"/>
  <c r="I97" i="7"/>
  <c r="I98" i="7"/>
  <c r="I99" i="7"/>
  <c r="I101" i="7"/>
  <c r="I102" i="7"/>
  <c r="I103" i="7"/>
  <c r="I104" i="7"/>
  <c r="I105" i="7"/>
  <c r="I108" i="7"/>
  <c r="I109" i="7"/>
  <c r="I114" i="7"/>
  <c r="I115" i="7"/>
  <c r="I116" i="7"/>
  <c r="I118" i="7"/>
  <c r="I120" i="7"/>
  <c r="I123" i="7"/>
  <c r="I124" i="7"/>
  <c r="I125" i="7"/>
  <c r="I127" i="7"/>
  <c r="I128" i="7"/>
  <c r="I130" i="7"/>
  <c r="I132" i="7"/>
  <c r="I137" i="7"/>
  <c r="I141" i="7"/>
  <c r="I143" i="7"/>
  <c r="I149" i="7"/>
  <c r="I150" i="7"/>
  <c r="I151" i="7"/>
  <c r="I152" i="7"/>
  <c r="I153" i="7"/>
  <c r="I154" i="7"/>
  <c r="I156" i="7"/>
  <c r="I161" i="7"/>
  <c r="I162" i="7"/>
  <c r="I166" i="7"/>
  <c r="I168" i="7"/>
  <c r="I169" i="7"/>
  <c r="I176" i="7"/>
  <c r="I177" i="7"/>
  <c r="I178" i="7"/>
  <c r="I183" i="7"/>
  <c r="I184" i="7"/>
  <c r="I185" i="7"/>
  <c r="I189" i="7"/>
  <c r="I190" i="7"/>
  <c r="I191" i="7"/>
  <c r="I206" i="7"/>
  <c r="I210" i="7"/>
  <c r="I217" i="7"/>
  <c r="I218" i="7"/>
  <c r="I219" i="7"/>
  <c r="I220" i="7"/>
  <c r="I224" i="7"/>
  <c r="I225" i="7"/>
  <c r="I226" i="7"/>
  <c r="I227" i="7"/>
  <c r="I228" i="7"/>
  <c r="I229" i="7"/>
  <c r="I230" i="7"/>
  <c r="I233" i="7"/>
  <c r="I234" i="7"/>
  <c r="I238" i="7"/>
  <c r="I239" i="7"/>
  <c r="I240" i="7"/>
  <c r="I241" i="7"/>
  <c r="I242" i="7"/>
  <c r="I243" i="7"/>
  <c r="I244" i="7"/>
  <c r="I247" i="7"/>
  <c r="I248" i="7"/>
  <c r="I255" i="7"/>
  <c r="I256" i="7"/>
  <c r="I257" i="7"/>
  <c r="I259" i="7"/>
  <c r="I260" i="7"/>
  <c r="I261" i="7"/>
  <c r="I264" i="7"/>
  <c r="I265" i="7"/>
  <c r="I290" i="7"/>
  <c r="I291" i="7"/>
  <c r="I292" i="7"/>
  <c r="I296" i="7"/>
  <c r="I297" i="7"/>
  <c r="I298" i="7"/>
  <c r="F111" i="7" l="1"/>
  <c r="F110" i="7" s="1"/>
  <c r="J110" i="7" s="1"/>
  <c r="F39" i="7"/>
  <c r="F38" i="7" s="1"/>
  <c r="J72" i="7"/>
  <c r="I155" i="7"/>
  <c r="I263" i="7"/>
  <c r="H236" i="7"/>
  <c r="I236" i="7" s="1"/>
  <c r="J237" i="7"/>
  <c r="I253" i="7"/>
  <c r="J254" i="7"/>
  <c r="H222" i="7"/>
  <c r="J223" i="7"/>
  <c r="J182" i="7"/>
  <c r="J19" i="7"/>
  <c r="J31" i="7"/>
  <c r="J41" i="7"/>
  <c r="J65" i="7"/>
  <c r="J152" i="7"/>
  <c r="J159" i="7"/>
  <c r="J160" i="7"/>
  <c r="H245" i="7"/>
  <c r="J245" i="7" s="1"/>
  <c r="J246" i="7"/>
  <c r="H231" i="7"/>
  <c r="J231" i="7" s="1"/>
  <c r="J232" i="7"/>
  <c r="J33" i="7"/>
  <c r="J34" i="7"/>
  <c r="J106" i="7"/>
  <c r="J107" i="7"/>
  <c r="I232" i="7"/>
  <c r="J17" i="7"/>
  <c r="J29" i="7"/>
  <c r="J55" i="7"/>
  <c r="J131" i="7"/>
  <c r="I148" i="7"/>
  <c r="J148" i="7"/>
  <c r="G147" i="7"/>
  <c r="G146" i="7" s="1"/>
  <c r="G145" i="7" s="1"/>
  <c r="I254" i="7"/>
  <c r="I237" i="7"/>
  <c r="I83" i="7"/>
  <c r="I160" i="7"/>
  <c r="G112" i="7"/>
  <c r="F147" i="7"/>
  <c r="F146" i="7" s="1"/>
  <c r="F145" i="7" s="1"/>
  <c r="I223" i="7"/>
  <c r="I55" i="7"/>
  <c r="I41" i="7"/>
  <c r="I29" i="7"/>
  <c r="I113" i="7"/>
  <c r="I214" i="7"/>
  <c r="G121" i="7"/>
  <c r="I107" i="7"/>
  <c r="G26" i="7"/>
  <c r="G25" i="7" s="1"/>
  <c r="G24" i="7" s="1"/>
  <c r="G14" i="7"/>
  <c r="G13" i="7" s="1"/>
  <c r="G12" i="7" s="1"/>
  <c r="G40" i="7"/>
  <c r="G39" i="7" s="1"/>
  <c r="G38" i="7" s="1"/>
  <c r="G77" i="7"/>
  <c r="G76" i="7" s="1"/>
  <c r="G75" i="7" s="1"/>
  <c r="I19" i="7"/>
  <c r="I131" i="7"/>
  <c r="I65" i="7"/>
  <c r="I72" i="7"/>
  <c r="I100" i="7"/>
  <c r="G211" i="7"/>
  <c r="H147" i="7"/>
  <c r="I135" i="7"/>
  <c r="J121" i="7"/>
  <c r="I122" i="7"/>
  <c r="I140" i="7"/>
  <c r="I136" i="7"/>
  <c r="I129" i="7"/>
  <c r="I90" i="7"/>
  <c r="H71" i="7"/>
  <c r="J71" i="7" s="1"/>
  <c r="I46" i="7"/>
  <c r="I33" i="7"/>
  <c r="I31" i="7"/>
  <c r="I22" i="7"/>
  <c r="J21" i="7"/>
  <c r="I17" i="7"/>
  <c r="I27" i="7"/>
  <c r="I15" i="7"/>
  <c r="I34" i="7"/>
  <c r="G205" i="7"/>
  <c r="G204" i="7" s="1"/>
  <c r="J205" i="7"/>
  <c r="G209" i="7"/>
  <c r="G208" i="7" s="1"/>
  <c r="G207" i="7" s="1"/>
  <c r="J209" i="7"/>
  <c r="G117" i="3"/>
  <c r="H118" i="3"/>
  <c r="H117" i="3" s="1"/>
  <c r="F37" i="7" l="1"/>
  <c r="G11" i="7"/>
  <c r="H38" i="7"/>
  <c r="I106" i="7"/>
  <c r="I245" i="7"/>
  <c r="J112" i="7"/>
  <c r="J180" i="7"/>
  <c r="J181" i="7"/>
  <c r="J249" i="7"/>
  <c r="J253" i="7"/>
  <c r="J40" i="7"/>
  <c r="K118" i="3"/>
  <c r="J118" i="3"/>
  <c r="J14" i="7"/>
  <c r="H146" i="7"/>
  <c r="H145" i="7" s="1"/>
  <c r="J147" i="7"/>
  <c r="J26" i="7"/>
  <c r="I71" i="7"/>
  <c r="H221" i="7"/>
  <c r="J222" i="7"/>
  <c r="H235" i="7"/>
  <c r="J235" i="7" s="1"/>
  <c r="J236" i="7"/>
  <c r="G111" i="7"/>
  <c r="G110" i="7" s="1"/>
  <c r="G37" i="7" s="1"/>
  <c r="I112" i="7"/>
  <c r="I147" i="7"/>
  <c r="I21" i="7"/>
  <c r="J13" i="7"/>
  <c r="I14" i="7"/>
  <c r="I121" i="7"/>
  <c r="I139" i="7"/>
  <c r="I40" i="7"/>
  <c r="I26" i="7"/>
  <c r="J208" i="7"/>
  <c r="I209" i="7"/>
  <c r="J204" i="7"/>
  <c r="I205" i="7"/>
  <c r="J83" i="3"/>
  <c r="G82" i="3"/>
  <c r="G59" i="3" s="1"/>
  <c r="H82" i="3"/>
  <c r="I82" i="3"/>
  <c r="I59" i="3" s="1"/>
  <c r="I48" i="3" s="1"/>
  <c r="J62" i="3"/>
  <c r="J82" i="3" l="1"/>
  <c r="I146" i="7"/>
  <c r="J145" i="7"/>
  <c r="J111" i="7"/>
  <c r="K117" i="3"/>
  <c r="J117" i="3"/>
  <c r="K82" i="3"/>
  <c r="J221" i="7"/>
  <c r="J211" i="7"/>
  <c r="I235" i="7"/>
  <c r="J24" i="7"/>
  <c r="J25" i="7"/>
  <c r="J146" i="7"/>
  <c r="J38" i="7"/>
  <c r="J39" i="7"/>
  <c r="J12" i="7"/>
  <c r="I204" i="7"/>
  <c r="J207" i="7"/>
  <c r="I208" i="7"/>
  <c r="I111" i="7"/>
  <c r="I145" i="7" l="1"/>
  <c r="F174" i="7"/>
  <c r="G174" i="7"/>
  <c r="G173" i="7" s="1"/>
  <c r="G36" i="7" s="1"/>
  <c r="F188" i="7"/>
  <c r="F187" i="7" s="1"/>
  <c r="F186" i="7" s="1"/>
  <c r="F179" i="7" s="1"/>
  <c r="G188" i="7"/>
  <c r="G187" i="7" s="1"/>
  <c r="G186" i="7" s="1"/>
  <c r="H188" i="7"/>
  <c r="H187" i="7" s="1"/>
  <c r="H186" i="7" s="1"/>
  <c r="H179" i="7" s="1"/>
  <c r="G202" i="7"/>
  <c r="I207" i="7"/>
  <c r="J202" i="7" l="1"/>
  <c r="J188" i="7"/>
  <c r="I202" i="7"/>
  <c r="I188" i="7"/>
  <c r="I182" i="7"/>
  <c r="I175" i="7"/>
  <c r="I165" i="7"/>
  <c r="G201" i="7"/>
  <c r="G200" i="7" s="1"/>
  <c r="H174" i="7"/>
  <c r="J51" i="3"/>
  <c r="J52" i="3"/>
  <c r="J53" i="3"/>
  <c r="J55" i="3"/>
  <c r="J57" i="3"/>
  <c r="J58" i="3"/>
  <c r="J61" i="3"/>
  <c r="J63" i="3"/>
  <c r="J64" i="3"/>
  <c r="J66" i="3"/>
  <c r="J67" i="3"/>
  <c r="J68" i="3"/>
  <c r="J69" i="3"/>
  <c r="J70" i="3"/>
  <c r="J71" i="3"/>
  <c r="J73" i="3"/>
  <c r="J74" i="3"/>
  <c r="J75" i="3"/>
  <c r="J76" i="3"/>
  <c r="J77" i="3"/>
  <c r="J78" i="3"/>
  <c r="J79" i="3"/>
  <c r="J80" i="3"/>
  <c r="J81" i="3"/>
  <c r="J85" i="3"/>
  <c r="J86" i="3"/>
  <c r="J87" i="3"/>
  <c r="J88" i="3"/>
  <c r="J89" i="3"/>
  <c r="J90" i="3"/>
  <c r="J91" i="3"/>
  <c r="J94" i="3"/>
  <c r="J95" i="3"/>
  <c r="J96" i="3"/>
  <c r="J97" i="3"/>
  <c r="J101" i="3"/>
  <c r="J105" i="3"/>
  <c r="J109" i="3"/>
  <c r="J110" i="3"/>
  <c r="J111" i="3"/>
  <c r="J112" i="3"/>
  <c r="J113" i="3"/>
  <c r="J114" i="3"/>
  <c r="J116" i="3"/>
  <c r="H115" i="3"/>
  <c r="K115" i="3"/>
  <c r="G107" i="3"/>
  <c r="G106" i="3" s="1"/>
  <c r="H108" i="3"/>
  <c r="I108" i="3"/>
  <c r="H102" i="3"/>
  <c r="G98" i="3"/>
  <c r="H98" i="3"/>
  <c r="H93" i="3"/>
  <c r="H92" i="3" s="1"/>
  <c r="G92" i="3"/>
  <c r="H84" i="3"/>
  <c r="K84" i="3"/>
  <c r="H72" i="3"/>
  <c r="K72" i="3"/>
  <c r="H65" i="3"/>
  <c r="K65" i="3"/>
  <c r="H60" i="3"/>
  <c r="K60" i="3"/>
  <c r="H56" i="3"/>
  <c r="K56" i="3"/>
  <c r="H54" i="3"/>
  <c r="K54" i="3"/>
  <c r="H50" i="3"/>
  <c r="K50" i="3"/>
  <c r="H15" i="3"/>
  <c r="G13" i="3"/>
  <c r="H13" i="3"/>
  <c r="H23" i="3"/>
  <c r="H22" i="3" s="1"/>
  <c r="H26" i="3"/>
  <c r="H25" i="3" s="1"/>
  <c r="H31" i="3"/>
  <c r="H29" i="3"/>
  <c r="I29" i="3"/>
  <c r="I28" i="3" s="1"/>
  <c r="I11" i="3" s="1"/>
  <c r="I10" i="3" s="1"/>
  <c r="H35" i="3"/>
  <c r="H34" i="3" s="1"/>
  <c r="G39" i="3"/>
  <c r="G38" i="3" s="1"/>
  <c r="H39" i="3"/>
  <c r="H38" i="3" s="1"/>
  <c r="I39" i="3"/>
  <c r="I38" i="3" s="1"/>
  <c r="K38" i="3" s="1"/>
  <c r="H59" i="3" l="1"/>
  <c r="H12" i="3"/>
  <c r="K108" i="3"/>
  <c r="I107" i="3"/>
  <c r="I106" i="3" s="1"/>
  <c r="H107" i="3"/>
  <c r="K98" i="3"/>
  <c r="K102" i="3"/>
  <c r="K39" i="3"/>
  <c r="K29" i="3"/>
  <c r="J29" i="3"/>
  <c r="J201" i="7"/>
  <c r="K35" i="3"/>
  <c r="J35" i="3"/>
  <c r="K26" i="3"/>
  <c r="J26" i="3"/>
  <c r="K15" i="3"/>
  <c r="J15" i="3"/>
  <c r="K92" i="3"/>
  <c r="K93" i="3"/>
  <c r="J186" i="7"/>
  <c r="J187" i="7"/>
  <c r="K23" i="3"/>
  <c r="J23" i="3"/>
  <c r="J40" i="3"/>
  <c r="K31" i="3"/>
  <c r="J31" i="3"/>
  <c r="K13" i="3"/>
  <c r="J173" i="7"/>
  <c r="J174" i="7"/>
  <c r="J102" i="3"/>
  <c r="K59" i="3"/>
  <c r="H106" i="3"/>
  <c r="I181" i="7"/>
  <c r="I187" i="7"/>
  <c r="I174" i="7"/>
  <c r="I201" i="7"/>
  <c r="H49" i="3"/>
  <c r="H48" i="3" s="1"/>
  <c r="J115" i="3"/>
  <c r="J93" i="3"/>
  <c r="J84" i="3"/>
  <c r="J54" i="3"/>
  <c r="J50" i="3"/>
  <c r="G28" i="3"/>
  <c r="J108" i="3"/>
  <c r="J103" i="3"/>
  <c r="J98" i="3"/>
  <c r="J72" i="3"/>
  <c r="J99" i="3"/>
  <c r="J65" i="3"/>
  <c r="J60" i="3"/>
  <c r="J56" i="3"/>
  <c r="J200" i="7"/>
  <c r="G49" i="3"/>
  <c r="H28" i="3"/>
  <c r="J39" i="3" l="1"/>
  <c r="J38" i="3"/>
  <c r="H11" i="3"/>
  <c r="K49" i="3"/>
  <c r="J92" i="3"/>
  <c r="K12" i="3"/>
  <c r="K34" i="3"/>
  <c r="J34" i="3"/>
  <c r="K25" i="3"/>
  <c r="J25" i="3"/>
  <c r="K106" i="3"/>
  <c r="K107" i="3"/>
  <c r="K22" i="3"/>
  <c r="J22" i="3"/>
  <c r="K28" i="3"/>
  <c r="J28" i="3"/>
  <c r="H47" i="3"/>
  <c r="J59" i="3"/>
  <c r="I180" i="7"/>
  <c r="I200" i="7"/>
  <c r="I186" i="7"/>
  <c r="I173" i="7"/>
  <c r="H10" i="3"/>
  <c r="K48" i="3"/>
  <c r="J49" i="3"/>
  <c r="J107" i="3"/>
  <c r="J106" i="3" l="1"/>
  <c r="K11" i="3"/>
  <c r="I138" i="7"/>
  <c r="I159" i="7"/>
  <c r="I47" i="3"/>
  <c r="K47" i="3" s="1"/>
  <c r="J48" i="3"/>
  <c r="K10" i="3" l="1"/>
  <c r="J47" i="3"/>
  <c r="F8" i="5"/>
  <c r="F9" i="5"/>
  <c r="F10" i="5"/>
  <c r="F29" i="8" l="1"/>
  <c r="F31" i="8"/>
  <c r="F33" i="8"/>
  <c r="F34" i="8"/>
  <c r="F36" i="8"/>
  <c r="F37" i="8"/>
  <c r="F38" i="8"/>
  <c r="F41" i="8"/>
  <c r="J14" i="10" l="1"/>
  <c r="J13" i="10"/>
  <c r="J10" i="10"/>
  <c r="J289" i="7" l="1"/>
  <c r="I222" i="7"/>
  <c r="I13" i="7"/>
  <c r="G10" i="7"/>
  <c r="I39" i="7"/>
  <c r="G294" i="7"/>
  <c r="G293" i="7" s="1"/>
  <c r="J293" i="7" l="1"/>
  <c r="J294" i="7"/>
  <c r="J287" i="7"/>
  <c r="J288" i="7"/>
  <c r="I295" i="7"/>
  <c r="I289" i="7"/>
  <c r="I250" i="7"/>
  <c r="I221" i="7"/>
  <c r="I231" i="7"/>
  <c r="J11" i="7"/>
  <c r="I213" i="7"/>
  <c r="I288" i="7"/>
  <c r="I212" i="7"/>
  <c r="I294" i="7"/>
  <c r="I24" i="7"/>
  <c r="I25" i="7"/>
  <c r="J179" i="7" l="1"/>
  <c r="I38" i="7"/>
  <c r="I211" i="7"/>
  <c r="I249" i="7"/>
  <c r="I293" i="7"/>
  <c r="I287" i="7"/>
  <c r="J10" i="7"/>
  <c r="I110" i="7"/>
  <c r="I12" i="7"/>
  <c r="G40" i="8"/>
  <c r="F35" i="8"/>
  <c r="G32" i="8"/>
  <c r="G30" i="8"/>
  <c r="F28" i="8" l="1"/>
  <c r="G28" i="8"/>
  <c r="F32" i="8"/>
  <c r="F40" i="8"/>
  <c r="I11" i="7"/>
  <c r="F30" i="8"/>
  <c r="D28" i="8"/>
  <c r="D30" i="8"/>
  <c r="D32" i="8"/>
  <c r="D40" i="8"/>
  <c r="G7" i="5"/>
  <c r="D7" i="5"/>
  <c r="D6" i="5" s="1"/>
  <c r="F27" i="8" l="1"/>
  <c r="G27" i="8"/>
  <c r="F7" i="5"/>
  <c r="G6" i="5"/>
  <c r="I179" i="7"/>
  <c r="G9" i="7"/>
  <c r="I10" i="7"/>
  <c r="D27" i="8"/>
  <c r="F6" i="5" l="1"/>
  <c r="I23" i="10"/>
  <c r="H23" i="10"/>
  <c r="G23" i="10"/>
  <c r="F23" i="10"/>
  <c r="H12" i="10"/>
  <c r="F12" i="10"/>
  <c r="F15" i="10" s="1"/>
  <c r="H9" i="10"/>
  <c r="K9" i="10"/>
  <c r="K12" i="10" l="1"/>
  <c r="J12" i="10"/>
  <c r="H15" i="10"/>
  <c r="H25" i="10" s="1"/>
  <c r="J9" i="10"/>
  <c r="F165" i="7" l="1"/>
  <c r="F164" i="7" s="1"/>
  <c r="F163" i="7" l="1"/>
  <c r="F36" i="7" s="1"/>
  <c r="J164" i="7"/>
  <c r="J165" i="7"/>
  <c r="J163" i="7" l="1"/>
  <c r="F9" i="7"/>
  <c r="J13" i="3"/>
  <c r="J12" i="3"/>
  <c r="J10" i="3" l="1"/>
  <c r="J11" i="3"/>
  <c r="I78" i="7"/>
  <c r="J78" i="7"/>
  <c r="H77" i="7"/>
  <c r="H76" i="7" s="1"/>
  <c r="J76" i="7" l="1"/>
  <c r="H75" i="7"/>
  <c r="H37" i="7" s="1"/>
  <c r="I76" i="7"/>
  <c r="J77" i="7"/>
  <c r="I77" i="7"/>
  <c r="J75" i="7" l="1"/>
  <c r="I75" i="7"/>
  <c r="J37" i="7" l="1"/>
  <c r="I37" i="7"/>
  <c r="J36" i="7" l="1"/>
  <c r="I36" i="7"/>
  <c r="J9" i="7" l="1"/>
  <c r="I9" i="7"/>
</calcChain>
</file>

<file path=xl/sharedStrings.xml><?xml version="1.0" encoding="utf-8"?>
<sst xmlns="http://schemas.openxmlformats.org/spreadsheetml/2006/main" count="587" uniqueCount="282">
  <si>
    <t>PRIHODI UKUPNO</t>
  </si>
  <si>
    <t>RASHODI UKUPNO</t>
  </si>
  <si>
    <t>NETO FINANCIRANJE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</si>
  <si>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</si>
  <si>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</si>
  <si>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</si>
  <si>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</si>
  <si>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</si>
  <si>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</si>
  <si>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</si>
  <si>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</si>
  <si>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</si>
  <si>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</si>
  <si>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</si>
  <si>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</si>
  <si>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</si>
  <si>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</si>
  <si>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</si>
  <si>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</si>
  <si>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</si>
  <si>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</si>
  <si>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</si>
  <si>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</si>
  <si>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</si>
  <si>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</si>
  <si>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</si>
  <si>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</si>
  <si>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</si>
  <si>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</si>
  <si>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</si>
  <si>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</si>
  <si>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</si>
  <si>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</si>
  <si>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</si>
  <si>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</si>
  <si>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</si>
  <si>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</si>
  <si>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</si>
  <si>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</si>
  <si>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</si>
  <si>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</si>
  <si>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</si>
  <si>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</si>
  <si>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</si>
  <si>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</si>
  <si>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Prihodi od upravnih i administrativnih pristojbi, pristojbi po posebnim propisima i naknada</t>
  </si>
  <si>
    <t>Prihodi od imovine</t>
  </si>
  <si>
    <t>Naknade građanima i kućanstvima na temelju osiguranja i druge naknade</t>
  </si>
  <si>
    <t>Rashodi za dodatna ulaganja na nefinancijskoj imovini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</si>
  <si>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</si>
  <si>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</si>
  <si>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</si>
  <si>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</si>
  <si>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</si>
  <si>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</si>
  <si>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</si>
  <si>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44 Decentralizirana sredtva</t>
  </si>
  <si>
    <t>5  Pomoći</t>
  </si>
  <si>
    <t>56 Fondovi EU</t>
  </si>
  <si>
    <t>52 Ostale pomoći</t>
  </si>
  <si>
    <t>58 Ostale pomoći-proračunski korisnici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</si>
  <si>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</si>
  <si>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</si>
  <si>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</si>
  <si>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</si>
  <si>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</si>
  <si>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</si>
  <si>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</si>
  <si>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</si>
  <si>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</si>
  <si>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</si>
  <si>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</si>
  <si>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</si>
  <si>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Izvor financiranja 4.4.1</t>
  </si>
  <si>
    <t xml:space="preserve"> Financijski rashodi</t>
  </si>
  <si>
    <t>Decentralizirana sredstva</t>
  </si>
  <si>
    <t>Izvor financiranja 5.8.1</t>
  </si>
  <si>
    <t>Aktivnost A120702</t>
  </si>
  <si>
    <t>Investicijska ulaganja u osnovne škole</t>
  </si>
  <si>
    <t>Kapitalni projekt K120703</t>
  </si>
  <si>
    <t>Kapitalna ulaganja u osnovne škole</t>
  </si>
  <si>
    <t>PROGRAM 1208</t>
  </si>
  <si>
    <t>Program ustanova u obrazovanju iznad standarda</t>
  </si>
  <si>
    <t>Aktivnost 120801</t>
  </si>
  <si>
    <t>Aktivnost A120804</t>
  </si>
  <si>
    <t>Financiranje školskih projekata</t>
  </si>
  <si>
    <t>Izvor 1.1.1</t>
  </si>
  <si>
    <t>Aktivnost A120808</t>
  </si>
  <si>
    <t>Nabava udžbenika za učenike osnovnih škola</t>
  </si>
  <si>
    <t>Izvor 5.8.1</t>
  </si>
  <si>
    <t>Aktivnost A120810</t>
  </si>
  <si>
    <t>Aktivnost A120811</t>
  </si>
  <si>
    <t>Ostale pomoći proračunski korisnici</t>
  </si>
  <si>
    <t>Aktivnost A120818</t>
  </si>
  <si>
    <t>Ostale aktivnosti osnovnih škola</t>
  </si>
  <si>
    <t>Izvor financiranja 4.3.1</t>
  </si>
  <si>
    <t>Prihodi za posebne namjene proračunski korisnici</t>
  </si>
  <si>
    <t>Izvor financiranja 6.2.1</t>
  </si>
  <si>
    <t>Donacije-proračunski korisnici</t>
  </si>
  <si>
    <t>Dodatne djelatnosti osnovnih škola</t>
  </si>
  <si>
    <t>Izvor financiranja 3.2.1</t>
  </si>
  <si>
    <t>Vlastiti prihodi- proračunski korisnici</t>
  </si>
  <si>
    <t>Organizacija prehrane u osnovnim školama</t>
  </si>
  <si>
    <t>Opskrba školskih ustanova higijenskim potrepštinama za učenice osnovnih škola</t>
  </si>
  <si>
    <t>43 Prihodi za posebne namjene-proračunski korisnici</t>
  </si>
  <si>
    <t>6 Donacije</t>
  </si>
  <si>
    <t>62 Donacije-proračunski korisnici</t>
  </si>
  <si>
    <t>Ostale pomoći</t>
  </si>
  <si>
    <t>Aktivnost A120819</t>
  </si>
  <si>
    <t>5.8.1</t>
  </si>
  <si>
    <t xml:space="preserve">Izvor 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</si>
  <si>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</si>
  <si>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</si>
  <si>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</si>
  <si>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</si>
  <si>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</si>
  <si>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II.POSEBNI DIO</t>
  </si>
  <si>
    <t xml:space="preserve"> IZVJEŠTAJ PO PROGRAMSKOJ 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</si>
  <si>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</si>
  <si>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</si>
  <si>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</si>
  <si>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</si>
  <si>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</si>
  <si>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INDEKS              5/2*100</t>
  </si>
  <si>
    <t>INDEKS                   5/2*100</t>
  </si>
  <si>
    <t>INDEKS                  5/2*100</t>
  </si>
  <si>
    <t>INDEKS                                5/2*100</t>
  </si>
  <si>
    <t>Prihodi od prodaje proizvoda i roba te pruženih usluga</t>
  </si>
  <si>
    <t>BROJČANA OZNAKA I NAZIV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</si>
  <si>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</si>
  <si>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</si>
  <si>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</si>
  <si>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</si>
  <si>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</si>
  <si>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</si>
  <si>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</si>
  <si>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</si>
  <si>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 za financiranje rashoda poslovanja</t>
  </si>
  <si>
    <t>Prihodi od prodaje građevinskih objekata</t>
  </si>
  <si>
    <t>Stambeni objekti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</si>
  <si>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</si>
  <si>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</si>
  <si>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</si>
  <si>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</si>
  <si>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</si>
  <si>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</si>
  <si>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</si>
  <si>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</si>
  <si>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</si>
  <si>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</si>
  <si>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</si>
  <si>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</si>
  <si>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</si>
  <si>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</si>
  <si>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</si>
  <si>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</si>
  <si>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</si>
  <si>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</si>
  <si>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</si>
  <si>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</si>
  <si>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</si>
  <si>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</si>
  <si>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</si>
  <si>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</si>
  <si>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</si>
  <si>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</si>
  <si>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</si>
  <si>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</si>
  <si>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</si>
  <si>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</si>
  <si>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</si>
  <si>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</si>
  <si>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</si>
  <si>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</si>
  <si>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</si>
  <si>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</si>
  <si>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</si>
  <si>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</si>
  <si>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</si>
  <si>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</si>
  <si>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</si>
  <si>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</si>
  <si>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</si>
  <si>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</si>
  <si>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</si>
  <si>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</si>
  <si>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</si>
  <si>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</si>
  <si>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</si>
  <si>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</si>
  <si>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</si>
  <si>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</si>
  <si>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</si>
  <si>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</si>
  <si>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</si>
  <si>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</si>
  <si>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</si>
  <si>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IZVJEŠTAJ O PRIHODIMA I RASHODIMA PREMA EKONOMSKOJ KLASIFIKACIJI</t>
  </si>
  <si>
    <t>Plaće(bruto)</t>
  </si>
  <si>
    <t>Doprinosi za obvezno zdravstveno osiguranje</t>
  </si>
  <si>
    <t>Naknade za prijevoz, za rad na terenu i za odvojen život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</si>
  <si>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</si>
  <si>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</si>
  <si>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</si>
  <si>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</si>
  <si>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</si>
  <si>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Sitni inventar i auto gume</t>
  </si>
  <si>
    <t>Uredska oprema i namještaj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</si>
  <si>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</si>
  <si>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</si>
  <si>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</si>
  <si>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</si>
  <si>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</si>
  <si>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>Stručno usavršavanje zaopslenika</t>
  </si>
  <si>
    <t>Naknade troškova osobama izvan radnog odnosa</t>
  </si>
  <si>
    <t>Naknade građanima  i kućanstvima iz proračuna</t>
  </si>
  <si>
    <t>Postrojenja i oprema</t>
  </si>
  <si>
    <t>Izvor financiranja 5.8.2</t>
  </si>
  <si>
    <t>Ostale pomoći proračunski korisnici-prenesena sredtva</t>
  </si>
  <si>
    <t>Dodatna ulaganja na građevinskim objektima</t>
  </si>
  <si>
    <t>Naknade građanima  i kućanstvima u naravi</t>
  </si>
  <si>
    <t>Naknade za prijevoz, za rad na terenu i odvojeni život</t>
  </si>
  <si>
    <t>INDEKS                  5/4*100</t>
  </si>
  <si>
    <t>Rashodi za dodatna ulaganja na financijskoj imovini</t>
  </si>
  <si>
    <t>Izvor financiranja 6.2.2</t>
  </si>
  <si>
    <t>Donacije-proračunski korisnici-prenesena sredstva</t>
  </si>
  <si>
    <t>Izvor financiranja 3.2.2</t>
  </si>
  <si>
    <t>Vlastiti prihodi proračunski korisnici-prenesena sredstva</t>
  </si>
  <si>
    <t>Izvor financiranja  5.2.1</t>
  </si>
  <si>
    <t xml:space="preserve">  451</t>
  </si>
  <si>
    <t xml:space="preserve">  4511</t>
  </si>
  <si>
    <t>Rashodi za materujal i energiju</t>
  </si>
  <si>
    <t>INDEKS           5/3*100</t>
  </si>
  <si>
    <t>PRENESENI VIŠAK/MANJAK IZ PRETHODNE GODINE</t>
  </si>
  <si>
    <t>PRIJENOS VIŠKA/MANJKA U SLJEDEĆE RAZDOBLJE</t>
  </si>
  <si>
    <t>INDEKS          5/3*100</t>
  </si>
  <si>
    <t>Tekuće donacije u novcu</t>
  </si>
  <si>
    <t>Pomoći temeljem prijenosa EU sredstava</t>
  </si>
  <si>
    <t>Tekuće pomoći temeljem prijenosa EU sredstava</t>
  </si>
  <si>
    <t>Kapitalne pomoći temeljem prijenosa EU sredstava</t>
  </si>
  <si>
    <t>Naknade građanima i kućanstvima u novcu</t>
  </si>
  <si>
    <t>Prihodi od nadležnog proračuna za financiranje redovne djelatnosti proračunskih korisnika</t>
  </si>
  <si>
    <t>59 Pomoći/Fondovi EU proračunski korisnici</t>
  </si>
  <si>
    <t xml:space="preserve">INDEKS            5/3*100               </t>
  </si>
  <si>
    <t>INDEKS                                   5/3*100</t>
  </si>
  <si>
    <t>INDEKS                                5/3*100</t>
  </si>
  <si>
    <t>Indeks                                5/3*100</t>
  </si>
  <si>
    <t>Izvor 5.9.2</t>
  </si>
  <si>
    <t>Pomoći/Fondovi EU proračunski korisnici-prenesena sredstva</t>
  </si>
  <si>
    <t xml:space="preserve">Ostali financijski rashodi </t>
  </si>
  <si>
    <t>OŠ SMOKVICA</t>
  </si>
  <si>
    <t xml:space="preserve">Izvor 3.2.2. </t>
  </si>
  <si>
    <t>Pomoći/Fondovi EU pror.kor.-Prenesena sredstva</t>
  </si>
  <si>
    <t>Izvor 5.9.1.</t>
  </si>
  <si>
    <t>Pomoći fondovi EU pror. Korisnici</t>
  </si>
  <si>
    <t>R0683</t>
  </si>
  <si>
    <t>Ostale naknade iz pričuva u naravi</t>
  </si>
  <si>
    <t>Prijenosi između pror. Korisnika istog proračuna</t>
  </si>
  <si>
    <t>OSTVARENJE/IZVRŠENJE  1.-06.2024.</t>
  </si>
  <si>
    <t>OSTVARENJE/IZVRŠENJE  1.1.-30.06.2024.</t>
  </si>
  <si>
    <t>OSTVARENJE/IZVRŠENJE  1.1-30.06.2024.</t>
  </si>
  <si>
    <t xml:space="preserve">OSTVARENJE/IZVRŠENJE 
1.-06.2024. </t>
  </si>
  <si>
    <t>Izvršenje 2024.</t>
  </si>
  <si>
    <t>Financiranje radnih materijala za učenike OŠ</t>
  </si>
  <si>
    <t>Manjak prihoda</t>
  </si>
  <si>
    <t>9  VIŠAK MANJAK PRIHODA</t>
  </si>
  <si>
    <t>POLUGODIŠNJI IZVJEŠTAJ O IZVRŠENJU FINANCIJSKOG PLANA 2025. OŠ SMOKVICA</t>
  </si>
  <si>
    <t>IZVORNI PLAN ILI REBALANS 2025.</t>
  </si>
  <si>
    <t>TEKUĆI PLAN 2025.</t>
  </si>
  <si>
    <t>OSTVARENJE/IZVRŠENJE  1.-06.2025.</t>
  </si>
  <si>
    <t>Izvorni plan ili rebalans 2025.</t>
  </si>
  <si>
    <t>OSTVARENJE/IZVRŠENJE  1.1-30.06.2025.</t>
  </si>
  <si>
    <t>OSTVARENJE/IZVRŠENJE  1.1.-30.06.2025.</t>
  </si>
  <si>
    <t xml:space="preserve">OSTVARENJE/IZVRŠENJE 
1.-06.2025. </t>
  </si>
  <si>
    <t>Tekući plan 2025.</t>
  </si>
  <si>
    <t>Izvršenje 2025.</t>
  </si>
  <si>
    <t>Prihodi od prodaje proizvoda i robe</t>
  </si>
  <si>
    <t>Tuzemne članarine</t>
  </si>
  <si>
    <t xml:space="preserve">Grafičke i tiskarke usluge </t>
  </si>
  <si>
    <t>Ostali materijal i sirovine</t>
  </si>
  <si>
    <t>Ostali materijali i sirovine</t>
  </si>
  <si>
    <t>Rashodi za materijal i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</si>
</sst>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n&quot;_-;\-* #,##0.00\ &quot;kn&quot;_-;_-* &quot;-&quot;??\ &quot;kn&quot;_-;_-@_-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92D05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4" fillId="0" borderId="0" applyFont="0" applyFill="0" applyBorder="0" applyAlignment="0" applyProtection="0"/>
  </cellStyleXfs>
  <cellXfs count="55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/>
    </xf>
    <xf numFmtId="3" fontId="6" fillId="0" borderId="3" xfId="0" applyNumberFormat="1" applyFont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/>
    <xf numFmtId="0" fontId="20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20" fillId="2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horizontal="left" vertical="center" wrapText="1"/>
    </xf>
    <xf numFmtId="3" fontId="6" fillId="4" borderId="3" xfId="0" applyNumberFormat="1" applyFont="1" applyFill="1" applyBorder="1" applyAlignment="1">
      <alignment horizontal="right"/>
    </xf>
    <xf numFmtId="0" fontId="9" fillId="4" borderId="3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vertical="center" wrapText="1"/>
    </xf>
    <xf numFmtId="3" fontId="3" fillId="4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right" wrapText="1"/>
    </xf>
    <xf numFmtId="3" fontId="6" fillId="2" borderId="0" xfId="0" quotePrefix="1" applyNumberFormat="1" applyFont="1" applyFill="1" applyAlignment="1">
      <alignment horizontal="right"/>
    </xf>
    <xf numFmtId="0" fontId="6" fillId="0" borderId="0" xfId="0" quotePrefix="1" applyFont="1" applyAlignment="1">
      <alignment horizontal="left" wrapText="1"/>
    </xf>
    <xf numFmtId="0" fontId="6" fillId="0" borderId="0" xfId="0" quotePrefix="1" applyFont="1" applyAlignment="1">
      <alignment horizontal="center" wrapText="1"/>
    </xf>
    <xf numFmtId="0" fontId="6" fillId="0" borderId="0" xfId="0" quotePrefix="1" applyFont="1" applyAlignment="1">
      <alignment horizontal="left"/>
    </xf>
    <xf numFmtId="3" fontId="9" fillId="2" borderId="0" xfId="0" quotePrefix="1" applyNumberFormat="1" applyFont="1" applyFill="1" applyAlignment="1">
      <alignment horizontal="right"/>
    </xf>
    <xf numFmtId="0" fontId="17" fillId="0" borderId="0" xfId="0" applyFont="1" applyAlignment="1">
      <alignment wrapText="1"/>
    </xf>
    <xf numFmtId="0" fontId="9" fillId="0" borderId="0" xfId="0" quotePrefix="1" applyFont="1" applyAlignment="1">
      <alignment horizontal="left" wrapText="1"/>
    </xf>
    <xf numFmtId="0" fontId="9" fillId="0" borderId="0" xfId="0" quotePrefix="1" applyFont="1" applyAlignment="1">
      <alignment horizontal="center" wrapText="1"/>
    </xf>
    <xf numFmtId="0" fontId="9" fillId="0" borderId="0" xfId="0" quotePrefix="1" applyFont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Font="1" applyBorder="1" applyAlignment="1">
      <alignment horizontal="left"/>
    </xf>
    <xf numFmtId="0" fontId="0" fillId="4" borderId="0" xfId="0" applyFill="1"/>
    <xf numFmtId="3" fontId="6" fillId="4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3" fontId="3" fillId="3" borderId="4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0" fontId="7" fillId="4" borderId="3" xfId="0" applyFont="1" applyFill="1" applyBorder="1" applyAlignment="1">
      <alignment horizontal="left" vertical="center" wrapText="1"/>
    </xf>
    <xf numFmtId="0" fontId="7" fillId="3" borderId="3" xfId="0" quotePrefix="1" applyFont="1" applyFill="1" applyBorder="1" applyAlignment="1">
      <alignment horizontal="left" vertical="center"/>
    </xf>
    <xf numFmtId="0" fontId="20" fillId="3" borderId="3" xfId="0" quotePrefix="1" applyFont="1" applyFill="1" applyBorder="1" applyAlignment="1">
      <alignment horizontal="left" vertical="center"/>
    </xf>
    <xf numFmtId="0" fontId="7" fillId="4" borderId="3" xfId="0" quotePrefix="1" applyFont="1" applyFill="1" applyBorder="1" applyAlignment="1">
      <alignment horizontal="left" vertical="center"/>
    </xf>
    <xf numFmtId="0" fontId="20" fillId="4" borderId="3" xfId="0" quotePrefix="1" applyFont="1" applyFill="1" applyBorder="1" applyAlignment="1">
      <alignment horizontal="left" vertical="center"/>
    </xf>
    <xf numFmtId="0" fontId="20" fillId="4" borderId="3" xfId="0" quotePrefix="1" applyFont="1" applyFill="1" applyBorder="1" applyAlignment="1">
      <alignment horizontal="left" vertical="center" wrapText="1"/>
    </xf>
    <xf numFmtId="0" fontId="20" fillId="3" borderId="3" xfId="0" quotePrefix="1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1" fillId="0" borderId="0" xfId="0" applyFont="1"/>
    <xf numFmtId="3" fontId="0" fillId="0" borderId="3" xfId="0" applyNumberFormat="1" applyBorder="1"/>
    <xf numFmtId="0" fontId="3" fillId="2" borderId="4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left" wrapText="1"/>
    </xf>
    <xf numFmtId="3" fontId="3" fillId="4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4" borderId="3" xfId="0" applyNumberFormat="1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2" borderId="3" xfId="0" applyFill="1" applyBorder="1"/>
    <xf numFmtId="3" fontId="0" fillId="3" borderId="3" xfId="0" applyNumberFormat="1" applyFill="1" applyBorder="1"/>
    <xf numFmtId="3" fontId="0" fillId="4" borderId="3" xfId="0" applyNumberFormat="1" applyFill="1" applyBorder="1"/>
    <xf numFmtId="0" fontId="3" fillId="4" borderId="3" xfId="0" applyFont="1" applyFill="1" applyBorder="1" applyAlignment="1">
      <alignment horizontal="right"/>
    </xf>
    <xf numFmtId="0" fontId="25" fillId="4" borderId="3" xfId="0" applyFont="1" applyFill="1" applyBorder="1" applyAlignment="1">
      <alignment horizontal="center" vertical="center" wrapText="1"/>
    </xf>
    <xf numFmtId="0" fontId="9" fillId="3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left" wrapText="1"/>
    </xf>
    <xf numFmtId="0" fontId="26" fillId="4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3" fontId="3" fillId="3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0" fillId="4" borderId="1" xfId="0" applyFill="1" applyBorder="1"/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26" fillId="4" borderId="3" xfId="0" applyNumberFormat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 indent="1"/>
    </xf>
    <xf numFmtId="0" fontId="3" fillId="4" borderId="5" xfId="0" applyFont="1" applyFill="1" applyBorder="1" applyAlignment="1">
      <alignment horizontal="left" vertical="center" wrapText="1" indent="1"/>
    </xf>
    <xf numFmtId="0" fontId="3" fillId="4" borderId="15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9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1"/>
    </xf>
    <xf numFmtId="0" fontId="3" fillId="4" borderId="8" xfId="0" applyFont="1" applyFill="1" applyBorder="1" applyAlignment="1">
      <alignment horizontal="left" vertical="center" wrapText="1" indent="1"/>
    </xf>
    <xf numFmtId="0" fontId="3" fillId="4" borderId="9" xfId="0" applyFont="1" applyFill="1" applyBorder="1" applyAlignment="1">
      <alignment horizontal="left" vertical="center" wrapText="1" indent="1"/>
    </xf>
    <xf numFmtId="0" fontId="24" fillId="4" borderId="3" xfId="0" applyFont="1" applyFill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0" fontId="6" fillId="3" borderId="3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wrapText="1"/>
    </xf>
    <xf numFmtId="0" fontId="24" fillId="4" borderId="3" xfId="0" applyFont="1" applyFill="1" applyBorder="1" applyAlignment="1">
      <alignment wrapText="1"/>
    </xf>
    <xf numFmtId="0" fontId="24" fillId="0" borderId="3" xfId="0" applyFont="1" applyBorder="1" applyAlignment="1">
      <alignment wrapText="1"/>
    </xf>
    <xf numFmtId="0" fontId="24" fillId="0" borderId="3" xfId="0" applyFont="1" applyBorder="1"/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3" xfId="0" applyFont="1" applyFill="1" applyBorder="1" applyAlignment="1">
      <alignment horizontal="left" vertical="center" wrapText="1" indent="1"/>
    </xf>
    <xf numFmtId="0" fontId="7" fillId="2" borderId="8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left" vertical="center" wrapText="1" indent="1"/>
    </xf>
    <xf numFmtId="0" fontId="7" fillId="2" borderId="10" xfId="0" applyFont="1" applyFill="1" applyBorder="1" applyAlignment="1">
      <alignment horizontal="left" vertical="center" wrapText="1" indent="1"/>
    </xf>
    <xf numFmtId="0" fontId="3" fillId="4" borderId="14" xfId="0" applyFont="1" applyFill="1" applyBorder="1" applyAlignment="1">
      <alignment horizontal="left" vertical="center" wrapText="1" indent="1"/>
    </xf>
    <xf numFmtId="0" fontId="3" fillId="2" borderId="14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15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3" fillId="2" borderId="14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 indent="1"/>
    </xf>
    <xf numFmtId="0" fontId="23" fillId="4" borderId="2" xfId="0" applyFont="1" applyFill="1" applyBorder="1" applyAlignment="1">
      <alignment horizontal="left" vertical="center" wrapText="1" indent="1"/>
    </xf>
    <xf numFmtId="0" fontId="23" fillId="4" borderId="4" xfId="0" applyFont="1" applyFill="1" applyBorder="1" applyAlignment="1">
      <alignment horizontal="left" vertical="center" wrapText="1" indent="1"/>
    </xf>
    <xf numFmtId="0" fontId="23" fillId="2" borderId="1" xfId="0" applyFont="1" applyFill="1" applyBorder="1" applyAlignment="1">
      <alignment horizontal="left" vertical="center" wrapText="1" indent="1"/>
    </xf>
    <xf numFmtId="0" fontId="23" fillId="2" borderId="2" xfId="0" applyFont="1" applyFill="1" applyBorder="1" applyAlignment="1">
      <alignment horizontal="left" vertical="center" wrapText="1" indent="1"/>
    </xf>
    <xf numFmtId="0" fontId="23" fillId="2" borderId="4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left" vertical="center" wrapText="1" indent="1"/>
    </xf>
    <xf numFmtId="0" fontId="20" fillId="2" borderId="4" xfId="0" applyFont="1" applyFill="1" applyBorder="1" applyAlignment="1">
      <alignment vertical="center" wrapText="1"/>
    </xf>
    <xf numFmtId="0" fontId="23" fillId="2" borderId="14" xfId="0" applyFont="1" applyFill="1" applyBorder="1" applyAlignment="1">
      <alignment horizontal="left" vertical="center" wrapText="1" indent="1"/>
    </xf>
    <xf numFmtId="0" fontId="23" fillId="2" borderId="5" xfId="0" applyFont="1" applyFill="1" applyBorder="1" applyAlignment="1">
      <alignment horizontal="left" vertical="center" wrapText="1" indent="1"/>
    </xf>
    <xf numFmtId="0" fontId="23" fillId="2" borderId="15" xfId="0" applyFont="1" applyFill="1" applyBorder="1" applyAlignment="1">
      <alignment horizontal="left" vertical="center" wrapText="1" indent="1"/>
    </xf>
    <xf numFmtId="0" fontId="20" fillId="4" borderId="4" xfId="0" applyFont="1" applyFill="1" applyBorder="1" applyAlignment="1">
      <alignment vertical="center" wrapText="1"/>
    </xf>
    <xf numFmtId="0" fontId="23" fillId="4" borderId="14" xfId="0" applyFont="1" applyFill="1" applyBorder="1" applyAlignment="1">
      <alignment horizontal="left" vertical="center" wrapText="1" indent="1"/>
    </xf>
    <xf numFmtId="0" fontId="23" fillId="4" borderId="5" xfId="0" applyFont="1" applyFill="1" applyBorder="1" applyAlignment="1">
      <alignment horizontal="left" vertical="center" wrapText="1" indent="1"/>
    </xf>
    <xf numFmtId="0" fontId="23" fillId="4" borderId="15" xfId="0" applyFont="1" applyFill="1" applyBorder="1" applyAlignment="1">
      <alignment horizontal="left" vertical="center" wrapText="1" indent="1"/>
    </xf>
    <xf numFmtId="0" fontId="20" fillId="2" borderId="10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vertical="center" wrapText="1"/>
    </xf>
    <xf numFmtId="2" fontId="3" fillId="4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7" fillId="2" borderId="3" xfId="0" applyNumberFormat="1" applyFont="1" applyFill="1" applyBorder="1" applyAlignment="1">
      <alignment horizontal="right"/>
    </xf>
    <xf numFmtId="2" fontId="23" fillId="2" borderId="3" xfId="0" applyNumberFormat="1" applyFont="1" applyFill="1" applyBorder="1" applyAlignment="1">
      <alignment horizontal="right"/>
    </xf>
    <xf numFmtId="2" fontId="0" fillId="4" borderId="3" xfId="0" applyNumberFormat="1" applyFill="1" applyBorder="1"/>
    <xf numFmtId="0" fontId="2" fillId="2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2" fontId="3" fillId="2" borderId="3" xfId="0" applyNumberFormat="1" applyFont="1" applyFill="1" applyBorder="1"/>
    <xf numFmtId="2" fontId="3" fillId="2" borderId="4" xfId="0" applyNumberFormat="1" applyFont="1" applyFill="1" applyBorder="1" applyAlignment="1">
      <alignment horizontal="right"/>
    </xf>
    <xf numFmtId="2" fontId="0" fillId="2" borderId="3" xfId="0" applyNumberFormat="1" applyFill="1" applyBorder="1"/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0" fillId="7" borderId="3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23" fillId="7" borderId="1" xfId="0" applyFont="1" applyFill="1" applyBorder="1" applyAlignment="1">
      <alignment horizontal="left" vertical="center" wrapText="1" indent="1"/>
    </xf>
    <xf numFmtId="0" fontId="23" fillId="7" borderId="2" xfId="0" applyFont="1" applyFill="1" applyBorder="1" applyAlignment="1">
      <alignment horizontal="left" vertical="center" wrapText="1" indent="1"/>
    </xf>
    <xf numFmtId="0" fontId="23" fillId="7" borderId="4" xfId="0" applyFont="1" applyFill="1" applyBorder="1" applyAlignment="1">
      <alignment horizontal="left" vertical="center" wrapText="1" indent="1"/>
    </xf>
    <xf numFmtId="0" fontId="20" fillId="7" borderId="4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horizontal="left" vertical="center" wrapText="1" indent="1"/>
    </xf>
    <xf numFmtId="0" fontId="3" fillId="7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 wrapText="1"/>
    </xf>
    <xf numFmtId="0" fontId="20" fillId="7" borderId="3" xfId="0" quotePrefix="1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 wrapText="1" indent="1"/>
    </xf>
    <xf numFmtId="0" fontId="3" fillId="7" borderId="10" xfId="0" applyFont="1" applyFill="1" applyBorder="1" applyAlignment="1">
      <alignment horizontal="left" vertical="center" wrapText="1" indent="1"/>
    </xf>
    <xf numFmtId="0" fontId="3" fillId="7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horizontal="left" vertical="center" wrapText="1"/>
    </xf>
    <xf numFmtId="2" fontId="3" fillId="9" borderId="3" xfId="0" applyNumberFormat="1" applyFont="1" applyFill="1" applyBorder="1" applyAlignment="1">
      <alignment horizontal="right"/>
    </xf>
    <xf numFmtId="0" fontId="3" fillId="9" borderId="3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2" fontId="0" fillId="3" borderId="3" xfId="0" applyNumberFormat="1" applyFill="1" applyBorder="1"/>
    <xf numFmtId="2" fontId="3" fillId="6" borderId="3" xfId="0" applyNumberFormat="1" applyFont="1" applyFill="1" applyBorder="1" applyAlignment="1">
      <alignment horizontal="center" vertical="center" wrapText="1"/>
    </xf>
    <xf numFmtId="2" fontId="3" fillId="7" borderId="3" xfId="0" applyNumberFormat="1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8" borderId="3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2" fontId="6" fillId="5" borderId="3" xfId="0" applyNumberFormat="1" applyFont="1" applyFill="1" applyBorder="1" applyAlignment="1">
      <alignment horizontal="right"/>
    </xf>
    <xf numFmtId="2" fontId="6" fillId="4" borderId="3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 indent="1"/>
    </xf>
    <xf numFmtId="3" fontId="9" fillId="3" borderId="3" xfId="0" applyNumberFormat="1" applyFont="1" applyFill="1" applyBorder="1" applyAlignment="1">
      <alignment horizontal="right"/>
    </xf>
    <xf numFmtId="3" fontId="7" fillId="4" borderId="3" xfId="0" applyNumberFormat="1" applyFont="1" applyFill="1" applyBorder="1" applyAlignment="1">
      <alignment horizontal="right"/>
    </xf>
    <xf numFmtId="3" fontId="30" fillId="4" borderId="3" xfId="0" applyNumberFormat="1" applyFont="1" applyFill="1" applyBorder="1"/>
    <xf numFmtId="0" fontId="30" fillId="4" borderId="3" xfId="0" applyFont="1" applyFill="1" applyBorder="1"/>
    <xf numFmtId="3" fontId="28" fillId="0" borderId="0" xfId="0" applyNumberFormat="1" applyFont="1"/>
    <xf numFmtId="0" fontId="28" fillId="0" borderId="0" xfId="0" applyFont="1"/>
    <xf numFmtId="0" fontId="31" fillId="0" borderId="5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 inden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1" fillId="0" borderId="3" xfId="0" applyFont="1" applyBorder="1"/>
    <xf numFmtId="3" fontId="0" fillId="2" borderId="3" xfId="0" applyNumberFormat="1" applyFill="1" applyBorder="1"/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30" fillId="2" borderId="3" xfId="0" applyNumberFormat="1" applyFont="1" applyFill="1" applyBorder="1"/>
    <xf numFmtId="0" fontId="28" fillId="2" borderId="3" xfId="0" applyFont="1" applyFill="1" applyBorder="1"/>
    <xf numFmtId="0" fontId="33" fillId="2" borderId="0" xfId="0" applyFont="1" applyFill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 indent="1"/>
    </xf>
    <xf numFmtId="0" fontId="23" fillId="2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0" fillId="2" borderId="3" xfId="1" applyNumberFormat="1" applyFont="1" applyFill="1" applyBorder="1"/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quotePrefix="1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 indent="1"/>
    </xf>
    <xf numFmtId="0" fontId="3" fillId="7" borderId="1" xfId="0" applyFont="1" applyFill="1" applyBorder="1" applyAlignment="1">
      <alignment horizontal="left" vertical="center" wrapText="1" indent="1"/>
    </xf>
    <xf numFmtId="0" fontId="3" fillId="7" borderId="2" xfId="0" applyFont="1" applyFill="1" applyBorder="1" applyAlignment="1">
      <alignment horizontal="left" vertical="center" wrapText="1" indent="1"/>
    </xf>
    <xf numFmtId="0" fontId="3" fillId="7" borderId="4" xfId="0" applyFont="1" applyFill="1" applyBorder="1" applyAlignment="1">
      <alignment horizontal="left" vertical="center" wrapText="1" indent="1"/>
    </xf>
    <xf numFmtId="0" fontId="23" fillId="7" borderId="1" xfId="0" applyFont="1" applyFill="1" applyBorder="1" applyAlignment="1">
      <alignment horizontal="left" vertical="center" wrapText="1" indent="1"/>
    </xf>
    <xf numFmtId="0" fontId="23" fillId="7" borderId="2" xfId="0" applyFont="1" applyFill="1" applyBorder="1" applyAlignment="1">
      <alignment horizontal="left" vertical="center" wrapText="1" indent="1"/>
    </xf>
    <xf numFmtId="0" fontId="23" fillId="7" borderId="4" xfId="0" applyFont="1" applyFill="1" applyBorder="1" applyAlignment="1">
      <alignment horizontal="left" vertical="center" wrapText="1" indent="1"/>
    </xf>
    <xf numFmtId="0" fontId="3" fillId="7" borderId="14" xfId="0" applyFont="1" applyFill="1" applyBorder="1" applyAlignment="1">
      <alignment horizontal="left" vertical="center" wrapText="1" indent="1"/>
    </xf>
    <xf numFmtId="0" fontId="3" fillId="7" borderId="5" xfId="0" applyFont="1" applyFill="1" applyBorder="1" applyAlignment="1">
      <alignment horizontal="left" vertical="center" wrapText="1" indent="1"/>
    </xf>
    <xf numFmtId="0" fontId="3" fillId="7" borderId="15" xfId="0" applyFont="1" applyFill="1" applyBorder="1" applyAlignment="1">
      <alignment horizontal="left" vertical="center" wrapText="1" inden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23" fillId="7" borderId="6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1"/>
    </xf>
    <xf numFmtId="0" fontId="23" fillId="0" borderId="2" xfId="0" applyFont="1" applyFill="1" applyBorder="1" applyAlignment="1">
      <alignment horizontal="left" vertical="center" wrapText="1" indent="1"/>
    </xf>
    <xf numFmtId="0" fontId="23" fillId="0" borderId="4" xfId="0" applyFont="1" applyFill="1" applyBorder="1" applyAlignment="1">
      <alignment horizontal="left" vertical="center" wrapText="1" indent="1"/>
    </xf>
    <xf numFmtId="0" fontId="20" fillId="0" borderId="4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 indent="1"/>
    </xf>
    <xf numFmtId="1" fontId="0" fillId="2" borderId="3" xfId="0" applyNumberFormat="1" applyFill="1" applyBorder="1"/>
    <xf numFmtId="0" fontId="0" fillId="0" borderId="0" xfId="0" applyFill="1"/>
    <xf numFmtId="0" fontId="6" fillId="6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2" fontId="6" fillId="3" borderId="3" xfId="0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29" fillId="3" borderId="3" xfId="0" applyNumberFormat="1" applyFont="1" applyFill="1" applyBorder="1" applyAlignment="1">
      <alignment horizontal="righ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center" wrapText="1"/>
    </xf>
    <xf numFmtId="0" fontId="6" fillId="3" borderId="2" xfId="0" quotePrefix="1" applyFont="1" applyFill="1" applyBorder="1" applyAlignment="1">
      <alignment horizontal="left"/>
    </xf>
    <xf numFmtId="0" fontId="27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3" fontId="6" fillId="3" borderId="3" xfId="0" applyNumberFormat="1" applyFont="1" applyFill="1" applyBorder="1" applyAlignment="1">
      <alignment horizontal="right" wrapText="1"/>
    </xf>
    <xf numFmtId="0" fontId="9" fillId="3" borderId="2" xfId="0" quotePrefix="1" applyFont="1" applyFill="1" applyBorder="1" applyAlignment="1">
      <alignment horizontal="left" vertical="center" wrapText="1"/>
    </xf>
    <xf numFmtId="0" fontId="9" fillId="3" borderId="4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/>
    </xf>
    <xf numFmtId="0" fontId="3" fillId="3" borderId="2" xfId="0" quotePrefix="1" applyFont="1" applyFill="1" applyBorder="1" applyAlignment="1">
      <alignment horizontal="center" wrapText="1"/>
    </xf>
    <xf numFmtId="0" fontId="9" fillId="9" borderId="3" xfId="0" applyFont="1" applyFill="1" applyBorder="1" applyAlignment="1">
      <alignment horizontal="left" vertical="center" wrapText="1"/>
    </xf>
    <xf numFmtId="3" fontId="6" fillId="9" borderId="4" xfId="0" applyNumberFormat="1" applyFont="1" applyFill="1" applyBorder="1" applyAlignment="1">
      <alignment horizontal="right"/>
    </xf>
    <xf numFmtId="3" fontId="6" fillId="9" borderId="3" xfId="0" applyNumberFormat="1" applyFont="1" applyFill="1" applyBorder="1" applyAlignment="1">
      <alignment horizontal="left"/>
    </xf>
    <xf numFmtId="3" fontId="6" fillId="9" borderId="3" xfId="0" applyNumberFormat="1" applyFont="1" applyFill="1" applyBorder="1" applyAlignment="1">
      <alignment horizontal="right"/>
    </xf>
    <xf numFmtId="2" fontId="0" fillId="9" borderId="3" xfId="0" applyNumberFormat="1" applyFill="1" applyBorder="1"/>
    <xf numFmtId="2" fontId="0" fillId="6" borderId="3" xfId="0" applyNumberFormat="1" applyFill="1" applyBorder="1"/>
    <xf numFmtId="0" fontId="27" fillId="4" borderId="3" xfId="0" applyFont="1" applyFill="1" applyBorder="1" applyAlignment="1">
      <alignment horizontal="left" vertical="center" wrapText="1"/>
    </xf>
    <xf numFmtId="3" fontId="27" fillId="4" borderId="4" xfId="0" applyNumberFormat="1" applyFont="1" applyFill="1" applyBorder="1" applyAlignment="1">
      <alignment horizontal="right"/>
    </xf>
    <xf numFmtId="3" fontId="27" fillId="4" borderId="3" xfId="0" applyNumberFormat="1" applyFont="1" applyFill="1" applyBorder="1" applyAlignment="1">
      <alignment horizontal="left" wrapText="1"/>
    </xf>
    <xf numFmtId="3" fontId="27" fillId="4" borderId="3" xfId="0" applyNumberFormat="1" applyFont="1" applyFill="1" applyBorder="1" applyAlignment="1">
      <alignment horizontal="right"/>
    </xf>
    <xf numFmtId="0" fontId="9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right"/>
    </xf>
    <xf numFmtId="2" fontId="1" fillId="3" borderId="3" xfId="0" applyNumberFormat="1" applyFont="1" applyFill="1" applyBorder="1"/>
    <xf numFmtId="2" fontId="1" fillId="4" borderId="3" xfId="0" applyNumberFormat="1" applyFont="1" applyFill="1" applyBorder="1"/>
    <xf numFmtId="0" fontId="1" fillId="6" borderId="3" xfId="0" applyFont="1" applyFill="1" applyBorder="1"/>
    <xf numFmtId="0" fontId="27" fillId="6" borderId="3" xfId="0" applyFont="1" applyFill="1" applyBorder="1" applyAlignment="1">
      <alignment wrapText="1"/>
    </xf>
    <xf numFmtId="3" fontId="1" fillId="6" borderId="3" xfId="0" applyNumberFormat="1" applyFont="1" applyFill="1" applyBorder="1"/>
    <xf numFmtId="2" fontId="1" fillId="6" borderId="3" xfId="0" applyNumberFormat="1" applyFont="1" applyFill="1" applyBorder="1"/>
    <xf numFmtId="3" fontId="6" fillId="6" borderId="1" xfId="0" applyNumberFormat="1" applyFont="1" applyFill="1" applyBorder="1" applyAlignment="1">
      <alignment horizontal="right" vertical="center" wrapText="1"/>
    </xf>
    <xf numFmtId="3" fontId="26" fillId="3" borderId="3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 vertical="center" wrapText="1"/>
    </xf>
    <xf numFmtId="3" fontId="3" fillId="4" borderId="3" xfId="0" applyNumberFormat="1" applyFont="1" applyFill="1" applyBorder="1" applyAlignment="1">
      <alignment horizontal="left" vertical="top" wrapText="1"/>
    </xf>
    <xf numFmtId="0" fontId="9" fillId="9" borderId="3" xfId="0" quotePrefix="1" applyFont="1" applyFill="1" applyBorder="1" applyAlignment="1">
      <alignment horizontal="left" vertical="center"/>
    </xf>
    <xf numFmtId="0" fontId="21" fillId="9" borderId="3" xfId="0" quotePrefix="1" applyFont="1" applyFill="1" applyBorder="1" applyAlignment="1">
      <alignment horizontal="left" vertical="center"/>
    </xf>
    <xf numFmtId="0" fontId="21" fillId="9" borderId="3" xfId="0" quotePrefix="1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right"/>
    </xf>
    <xf numFmtId="3" fontId="6" fillId="9" borderId="3" xfId="0" applyNumberFormat="1" applyFont="1" applyFill="1" applyBorder="1" applyAlignment="1">
      <alignment horizontal="center" wrapText="1"/>
    </xf>
    <xf numFmtId="3" fontId="6" fillId="9" borderId="3" xfId="0" applyNumberFormat="1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right"/>
    </xf>
    <xf numFmtId="3" fontId="7" fillId="3" borderId="3" xfId="0" applyNumberFormat="1" applyFont="1" applyFill="1" applyBorder="1" applyAlignment="1">
      <alignment horizontal="right"/>
    </xf>
    <xf numFmtId="2" fontId="0" fillId="3" borderId="3" xfId="0" applyNumberFormat="1" applyFont="1" applyFill="1" applyBorder="1"/>
    <xf numFmtId="2" fontId="0" fillId="4" borderId="3" xfId="0" applyNumberFormat="1" applyFont="1" applyFill="1" applyBorder="1"/>
    <xf numFmtId="0" fontId="7" fillId="3" borderId="3" xfId="0" quotePrefix="1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7" fillId="4" borderId="3" xfId="0" quotePrefix="1" applyFont="1" applyFill="1" applyBorder="1" applyAlignment="1">
      <alignment horizontal="left" vertical="center" wrapText="1"/>
    </xf>
    <xf numFmtId="0" fontId="0" fillId="4" borderId="3" xfId="0" applyFont="1" applyFill="1" applyBorder="1"/>
    <xf numFmtId="3" fontId="0" fillId="4" borderId="3" xfId="0" applyNumberFormat="1" applyFont="1" applyFill="1" applyBorder="1"/>
    <xf numFmtId="0" fontId="0" fillId="0" borderId="3" xfId="0" applyFont="1" applyBorder="1"/>
    <xf numFmtId="3" fontId="0" fillId="2" borderId="3" xfId="0" applyNumberFormat="1" applyFont="1" applyFill="1" applyBorder="1"/>
    <xf numFmtId="3" fontId="0" fillId="0" borderId="3" xfId="0" applyNumberFormat="1" applyFont="1" applyBorder="1"/>
    <xf numFmtId="0" fontId="26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/>
    </xf>
    <xf numFmtId="0" fontId="6" fillId="9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left" vertical="center" wrapText="1"/>
    </xf>
    <xf numFmtId="3" fontId="9" fillId="9" borderId="3" xfId="0" applyNumberFormat="1" applyFont="1" applyFill="1" applyBorder="1" applyAlignment="1">
      <alignment horizontal="right" vertical="center" wrapText="1"/>
    </xf>
    <xf numFmtId="3" fontId="6" fillId="9" borderId="3" xfId="0" applyNumberFormat="1" applyFont="1" applyFill="1" applyBorder="1" applyAlignment="1">
      <alignment horizontal="right" vertical="center" wrapText="1"/>
    </xf>
    <xf numFmtId="3" fontId="6" fillId="9" borderId="3" xfId="0" applyNumberFormat="1" applyFont="1" applyFill="1" applyBorder="1" applyAlignment="1">
      <alignment horizontal="right" wrapText="1"/>
    </xf>
    <xf numFmtId="3" fontId="6" fillId="9" borderId="3" xfId="0" applyNumberFormat="1" applyFont="1" applyFill="1" applyBorder="1" applyAlignment="1">
      <alignment horizontal="center" vertical="center" wrapText="1"/>
    </xf>
    <xf numFmtId="2" fontId="22" fillId="4" borderId="3" xfId="0" applyNumberFormat="1" applyFont="1" applyFill="1" applyBorder="1" applyAlignment="1">
      <alignment horizontal="right"/>
    </xf>
    <xf numFmtId="2" fontId="22" fillId="3" borderId="3" xfId="0" applyNumberFormat="1" applyFont="1" applyFill="1" applyBorder="1" applyAlignment="1">
      <alignment horizontal="right"/>
    </xf>
    <xf numFmtId="0" fontId="6" fillId="6" borderId="7" xfId="0" applyFont="1" applyFill="1" applyBorder="1" applyAlignment="1">
      <alignment horizontal="left" vertical="center" wrapText="1"/>
    </xf>
    <xf numFmtId="2" fontId="22" fillId="6" borderId="3" xfId="0" applyNumberFormat="1" applyFont="1" applyFill="1" applyBorder="1" applyAlignment="1">
      <alignment horizontal="right"/>
    </xf>
    <xf numFmtId="0" fontId="3" fillId="6" borderId="3" xfId="0" applyFont="1" applyFill="1" applyBorder="1" applyAlignment="1">
      <alignment horizontal="center" vertical="center" wrapText="1"/>
    </xf>
    <xf numFmtId="2" fontId="3" fillId="6" borderId="3" xfId="0" applyNumberFormat="1" applyFont="1" applyFill="1" applyBorder="1" applyAlignment="1">
      <alignment horizontal="right"/>
    </xf>
    <xf numFmtId="0" fontId="9" fillId="6" borderId="7" xfId="0" applyFont="1" applyFill="1" applyBorder="1" applyAlignment="1">
      <alignment horizontal="left" vertical="center" wrapText="1"/>
    </xf>
    <xf numFmtId="2" fontId="6" fillId="6" borderId="3" xfId="0" applyNumberFormat="1" applyFont="1" applyFill="1" applyBorder="1" applyAlignment="1">
      <alignment horizontal="right"/>
    </xf>
    <xf numFmtId="0" fontId="6" fillId="6" borderId="8" xfId="0" applyFont="1" applyFill="1" applyBorder="1" applyAlignment="1">
      <alignment horizontal="left" vertical="center" wrapText="1" indent="1"/>
    </xf>
    <xf numFmtId="0" fontId="3" fillId="6" borderId="3" xfId="0" applyFont="1" applyFill="1" applyBorder="1" applyAlignment="1">
      <alignment horizontal="left" vertical="center" wrapText="1" indent="1"/>
    </xf>
    <xf numFmtId="0" fontId="3" fillId="6" borderId="8" xfId="0" applyFont="1" applyFill="1" applyBorder="1" applyAlignment="1">
      <alignment horizontal="left" vertical="center" wrapText="1" indent="1"/>
    </xf>
    <xf numFmtId="0" fontId="6" fillId="6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left" vertical="center" wrapText="1" indent="1"/>
    </xf>
    <xf numFmtId="0" fontId="6" fillId="6" borderId="4" xfId="0" applyFont="1" applyFill="1" applyBorder="1" applyAlignment="1">
      <alignment horizontal="left" vertical="center" wrapText="1" indent="1"/>
    </xf>
    <xf numFmtId="0" fontId="7" fillId="6" borderId="3" xfId="0" applyFont="1" applyFill="1" applyBorder="1" applyAlignment="1">
      <alignment vertical="center" wrapText="1"/>
    </xf>
    <xf numFmtId="2" fontId="3" fillId="3" borderId="3" xfId="0" applyNumberFormat="1" applyFont="1" applyFill="1" applyBorder="1" applyAlignment="1">
      <alignment horizontal="right"/>
    </xf>
    <xf numFmtId="0" fontId="3" fillId="9" borderId="1" xfId="0" applyFont="1" applyFill="1" applyBorder="1" applyAlignment="1">
      <alignment horizontal="left" vertical="center"/>
    </xf>
    <xf numFmtId="0" fontId="3" fillId="9" borderId="2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2" fontId="3" fillId="9" borderId="3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2" fontId="6" fillId="9" borderId="3" xfId="0" applyNumberFormat="1" applyFont="1" applyFill="1" applyBorder="1" applyAlignment="1">
      <alignment horizontal="right"/>
    </xf>
    <xf numFmtId="2" fontId="6" fillId="9" borderId="3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 indent="1"/>
    </xf>
    <xf numFmtId="0" fontId="3" fillId="9" borderId="2" xfId="0" applyFont="1" applyFill="1" applyBorder="1" applyAlignment="1">
      <alignment horizontal="left" vertical="center" wrapText="1" indent="1"/>
    </xf>
    <xf numFmtId="0" fontId="3" fillId="9" borderId="4" xfId="0" applyFont="1" applyFill="1" applyBorder="1" applyAlignment="1">
      <alignment horizontal="left" vertical="center" wrapText="1" indent="1"/>
    </xf>
    <xf numFmtId="0" fontId="7" fillId="9" borderId="3" xfId="0" applyFont="1" applyFill="1" applyBorder="1" applyAlignment="1">
      <alignment vertical="center" wrapText="1"/>
    </xf>
    <xf numFmtId="0" fontId="7" fillId="9" borderId="4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9" borderId="2" xfId="0" applyFont="1" applyFill="1" applyBorder="1" applyAlignment="1">
      <alignment horizontal="left" vertical="center" wrapText="1" indent="1"/>
    </xf>
    <xf numFmtId="0" fontId="6" fillId="9" borderId="4" xfId="0" applyFont="1" applyFill="1" applyBorder="1" applyAlignment="1">
      <alignment horizontal="left" vertical="center" wrapText="1" indent="1"/>
    </xf>
    <xf numFmtId="0" fontId="9" fillId="9" borderId="4" xfId="0" applyFont="1" applyFill="1" applyBorder="1" applyAlignment="1">
      <alignment vertical="center" wrapText="1"/>
    </xf>
    <xf numFmtId="0" fontId="3" fillId="9" borderId="8" xfId="0" applyFont="1" applyFill="1" applyBorder="1" applyAlignment="1">
      <alignment horizontal="left" vertical="center" wrapText="1" indent="1"/>
    </xf>
    <xf numFmtId="0" fontId="3" fillId="9" borderId="9" xfId="0" applyFont="1" applyFill="1" applyBorder="1" applyAlignment="1">
      <alignment horizontal="left" vertical="center" wrapText="1" indent="1"/>
    </xf>
    <xf numFmtId="0" fontId="3" fillId="9" borderId="10" xfId="0" applyFont="1" applyFill="1" applyBorder="1" applyAlignment="1">
      <alignment horizontal="left" vertical="center" wrapText="1" indent="1"/>
    </xf>
    <xf numFmtId="0" fontId="23" fillId="9" borderId="1" xfId="0" applyFont="1" applyFill="1" applyBorder="1" applyAlignment="1">
      <alignment horizontal="left" vertical="center" wrapText="1" indent="1"/>
    </xf>
    <xf numFmtId="0" fontId="23" fillId="9" borderId="2" xfId="0" applyFont="1" applyFill="1" applyBorder="1" applyAlignment="1">
      <alignment horizontal="left" vertical="center" wrapText="1" indent="1"/>
    </xf>
    <xf numFmtId="0" fontId="23" fillId="9" borderId="4" xfId="0" applyFont="1" applyFill="1" applyBorder="1" applyAlignment="1">
      <alignment horizontal="left" vertical="center" wrapText="1" indent="1"/>
    </xf>
    <xf numFmtId="0" fontId="20" fillId="9" borderId="3" xfId="0" applyFont="1" applyFill="1" applyBorder="1" applyAlignment="1">
      <alignment vertical="center" wrapText="1"/>
    </xf>
    <xf numFmtId="0" fontId="23" fillId="9" borderId="1" xfId="0" applyFont="1" applyFill="1" applyBorder="1" applyAlignment="1">
      <alignment horizontal="left" vertical="center" wrapText="1" indent="1"/>
    </xf>
    <xf numFmtId="0" fontId="23" fillId="9" borderId="2" xfId="0" applyFont="1" applyFill="1" applyBorder="1" applyAlignment="1">
      <alignment horizontal="left" vertical="center" wrapText="1" indent="1"/>
    </xf>
    <xf numFmtId="0" fontId="23" fillId="9" borderId="4" xfId="0" applyFont="1" applyFill="1" applyBorder="1" applyAlignment="1">
      <alignment horizontal="left" vertical="center" wrapText="1" indent="1"/>
    </xf>
    <xf numFmtId="0" fontId="20" fillId="9" borderId="4" xfId="0" applyFont="1" applyFill="1" applyBorder="1" applyAlignment="1">
      <alignment vertical="center" wrapText="1"/>
    </xf>
    <xf numFmtId="0" fontId="23" fillId="9" borderId="3" xfId="0" applyFont="1" applyFill="1" applyBorder="1" applyAlignment="1">
      <alignment horizontal="left" vertical="center" wrapText="1" indent="1"/>
    </xf>
    <xf numFmtId="0" fontId="23" fillId="9" borderId="7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left" vertical="center" wrapText="1"/>
    </xf>
    <xf numFmtId="2" fontId="24" fillId="3" borderId="3" xfId="0" applyNumberFormat="1" applyFont="1" applyFill="1" applyBorder="1" applyAlignment="1">
      <alignment horizontal="right"/>
    </xf>
    <xf numFmtId="0" fontId="6" fillId="3" borderId="6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 indent="1"/>
    </xf>
    <xf numFmtId="2" fontId="7" fillId="3" borderId="3" xfId="0" applyNumberFormat="1" applyFont="1" applyFill="1" applyBorder="1" applyAlignment="1">
      <alignment horizontal="right"/>
    </xf>
    <xf numFmtId="0" fontId="9" fillId="3" borderId="3" xfId="0" applyFont="1" applyFill="1" applyBorder="1" applyAlignment="1">
      <alignment horizontal="left" vertical="center" wrapText="1"/>
    </xf>
    <xf numFmtId="2" fontId="9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22" fillId="3" borderId="1" xfId="0" applyFont="1" applyFill="1" applyBorder="1" applyAlignment="1">
      <alignment horizontal="left" vertical="center" wrapText="1" indent="1"/>
    </xf>
    <xf numFmtId="0" fontId="22" fillId="3" borderId="2" xfId="0" applyFont="1" applyFill="1" applyBorder="1" applyAlignment="1">
      <alignment horizontal="left" vertical="center" wrapText="1" indent="1"/>
    </xf>
    <xf numFmtId="0" fontId="22" fillId="3" borderId="4" xfId="0" applyFont="1" applyFill="1" applyBorder="1" applyAlignment="1">
      <alignment horizontal="left" vertical="center" wrapText="1" indent="1"/>
    </xf>
    <xf numFmtId="0" fontId="22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49" fontId="6" fillId="3" borderId="1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 wrapText="1"/>
    </xf>
    <xf numFmtId="0" fontId="21" fillId="3" borderId="3" xfId="0" applyFont="1" applyFill="1" applyBorder="1" applyAlignment="1">
      <alignment vertical="center" wrapText="1"/>
    </xf>
    <xf numFmtId="0" fontId="20" fillId="3" borderId="3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left" vertical="center" wrapText="1" indent="1"/>
    </xf>
    <xf numFmtId="0" fontId="23" fillId="3" borderId="4" xfId="0" applyFont="1" applyFill="1" applyBorder="1" applyAlignment="1">
      <alignment horizontal="left" vertical="center" wrapText="1" indent="1"/>
    </xf>
    <xf numFmtId="0" fontId="23" fillId="2" borderId="1" xfId="0" applyFont="1" applyFill="1" applyBorder="1" applyAlignment="1">
      <alignment horizontal="left" vertical="center" wrapText="1" indent="1"/>
    </xf>
    <xf numFmtId="0" fontId="23" fillId="2" borderId="2" xfId="0" applyFont="1" applyFill="1" applyBorder="1" applyAlignment="1">
      <alignment horizontal="left" vertical="center" wrapText="1" indent="1"/>
    </xf>
    <xf numFmtId="0" fontId="23" fillId="2" borderId="4" xfId="0" applyFont="1" applyFill="1" applyBorder="1" applyAlignment="1">
      <alignment horizontal="left" vertical="center" wrapText="1" indent="1"/>
    </xf>
    <xf numFmtId="0" fontId="23" fillId="3" borderId="3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21" fillId="4" borderId="3" xfId="0" applyFont="1" applyFill="1" applyBorder="1" applyAlignment="1">
      <alignment vertical="center" wrapText="1"/>
    </xf>
    <xf numFmtId="0" fontId="22" fillId="6" borderId="7" xfId="0" applyFont="1" applyFill="1" applyBorder="1" applyAlignment="1">
      <alignment horizontal="left" vertical="center" wrapText="1" indent="1"/>
    </xf>
    <xf numFmtId="0" fontId="21" fillId="6" borderId="3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 indent="1"/>
    </xf>
    <xf numFmtId="0" fontId="23" fillId="3" borderId="11" xfId="0" applyFont="1" applyFill="1" applyBorder="1" applyAlignment="1">
      <alignment horizontal="left" vertical="center" wrapText="1" indent="1"/>
    </xf>
    <xf numFmtId="0" fontId="20" fillId="3" borderId="4" xfId="0" applyFont="1" applyFill="1" applyBorder="1" applyAlignment="1">
      <alignment vertical="center" wrapText="1"/>
    </xf>
    <xf numFmtId="0" fontId="22" fillId="3" borderId="4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vertical="center" wrapText="1"/>
    </xf>
    <xf numFmtId="0" fontId="22" fillId="6" borderId="11" xfId="0" applyFont="1" applyFill="1" applyBorder="1" applyAlignment="1">
      <alignment horizontal="left" vertical="center" wrapText="1" indent="1"/>
    </xf>
    <xf numFmtId="0" fontId="22" fillId="4" borderId="1" xfId="0" applyFont="1" applyFill="1" applyBorder="1" applyAlignment="1">
      <alignment horizontal="left" vertical="center" wrapText="1" indent="1"/>
    </xf>
    <xf numFmtId="0" fontId="22" fillId="4" borderId="2" xfId="0" applyFont="1" applyFill="1" applyBorder="1" applyAlignment="1">
      <alignment horizontal="left" vertical="center" wrapText="1" indent="1"/>
    </xf>
    <xf numFmtId="0" fontId="22" fillId="4" borderId="4" xfId="0" applyFont="1" applyFill="1" applyBorder="1" applyAlignment="1">
      <alignment horizontal="left" vertical="center" wrapText="1" indent="1"/>
    </xf>
    <xf numFmtId="0" fontId="23" fillId="4" borderId="8" xfId="0" applyFont="1" applyFill="1" applyBorder="1" applyAlignment="1">
      <alignment horizontal="left" vertical="center" wrapText="1" indent="1"/>
    </xf>
    <xf numFmtId="0" fontId="23" fillId="4" borderId="9" xfId="0" applyFont="1" applyFill="1" applyBorder="1" applyAlignment="1">
      <alignment horizontal="left" vertical="center" wrapText="1" indent="1"/>
    </xf>
    <xf numFmtId="0" fontId="23" fillId="4" borderId="10" xfId="0" applyFont="1" applyFill="1" applyBorder="1" applyAlignment="1">
      <alignment horizontal="left" vertical="center" wrapText="1" indent="1"/>
    </xf>
    <xf numFmtId="0" fontId="6" fillId="4" borderId="8" xfId="0" applyFont="1" applyFill="1" applyBorder="1" applyAlignment="1">
      <alignment horizontal="left" vertical="center" wrapText="1" indent="1"/>
    </xf>
    <xf numFmtId="0" fontId="6" fillId="4" borderId="9" xfId="0" applyFont="1" applyFill="1" applyBorder="1" applyAlignment="1">
      <alignment horizontal="left" vertical="center" wrapText="1" indent="1"/>
    </xf>
    <xf numFmtId="0" fontId="6" fillId="4" borderId="10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22" fillId="4" borderId="14" xfId="0" applyFont="1" applyFill="1" applyBorder="1" applyAlignment="1">
      <alignment horizontal="left" vertical="center" wrapText="1" indent="1"/>
    </xf>
    <xf numFmtId="0" fontId="22" fillId="4" borderId="5" xfId="0" applyFont="1" applyFill="1" applyBorder="1" applyAlignment="1">
      <alignment horizontal="left" vertical="center" wrapText="1" indent="1"/>
    </xf>
    <xf numFmtId="0" fontId="22" fillId="4" borderId="15" xfId="0" applyFont="1" applyFill="1" applyBorder="1" applyAlignment="1">
      <alignment horizontal="left" vertical="center" wrapText="1" indent="1"/>
    </xf>
    <xf numFmtId="0" fontId="23" fillId="3" borderId="6" xfId="0" applyFont="1" applyFill="1" applyBorder="1" applyAlignment="1">
      <alignment horizontal="left" vertical="center" wrapText="1" indent="1"/>
    </xf>
    <xf numFmtId="0" fontId="23" fillId="2" borderId="6" xfId="0" applyFont="1" applyFill="1" applyBorder="1" applyAlignment="1">
      <alignment horizontal="left" vertical="center" wrapText="1" indent="1"/>
    </xf>
    <xf numFmtId="2" fontId="23" fillId="4" borderId="3" xfId="0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left" vertical="center" wrapText="1" indent="1"/>
    </xf>
    <xf numFmtId="0" fontId="7" fillId="4" borderId="9" xfId="0" applyFont="1" applyFill="1" applyBorder="1" applyAlignment="1">
      <alignment horizontal="left" vertical="center" wrapText="1" indent="1"/>
    </xf>
    <xf numFmtId="0" fontId="7" fillId="4" borderId="10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/>
    </xf>
    <xf numFmtId="2" fontId="7" fillId="4" borderId="3" xfId="0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2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4" fillId="3" borderId="1" xfId="0" applyFont="1" applyFill="1" applyBorder="1" applyAlignment="1">
      <alignment horizontal="left" vertical="center" indent="1"/>
    </xf>
    <xf numFmtId="0" fontId="24" fillId="3" borderId="4" xfId="0" applyFont="1" applyFill="1" applyBorder="1" applyAlignment="1">
      <alignment horizontal="left" vertical="center" wrapText="1" indent="1"/>
    </xf>
    <xf numFmtId="0" fontId="24" fillId="3" borderId="9" xfId="0" applyFont="1" applyFill="1" applyBorder="1" applyAlignment="1">
      <alignment horizontal="left" vertical="center" wrapText="1" indent="1"/>
    </xf>
    <xf numFmtId="0" fontId="3" fillId="9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opLeftCell="A3" zoomScaleNormal="100" workbookViewId="0">
      <selection activeCell="I13" sqref="I13"/>
    </sheetView>
  </sheetViews>
  <sheetFormatPr defaultRowHeight="15" x14ac:dyDescent="0.25"/>
  <cols>
    <col min="5" max="5" width="25.28515625" customWidth="1"/>
    <col min="6" max="6" width="27.85546875" customWidth="1"/>
    <col min="7" max="9" width="25.28515625" customWidth="1"/>
    <col min="10" max="10" width="15.7109375" customWidth="1"/>
    <col min="11" max="11" width="14.140625" customWidth="1"/>
    <col min="12" max="12" width="12" customWidth="1"/>
  </cols>
  <sheetData>
    <row r="1" spans="1:12" ht="42" customHeight="1" x14ac:dyDescent="0.25">
      <c r="A1" s="287" t="s">
        <v>266</v>
      </c>
      <c r="B1" s="287"/>
      <c r="C1" s="287"/>
      <c r="D1" s="287"/>
      <c r="E1" s="287"/>
      <c r="F1" s="287"/>
      <c r="G1" s="287"/>
      <c r="H1" s="287"/>
      <c r="I1" s="287"/>
      <c r="J1" s="287"/>
      <c r="K1" s="51"/>
    </row>
    <row r="2" spans="1:12" ht="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.75" x14ac:dyDescent="0.25">
      <c r="A3" s="287" t="s">
        <v>13</v>
      </c>
      <c r="B3" s="287"/>
      <c r="C3" s="287"/>
      <c r="D3" s="287"/>
      <c r="E3" s="287"/>
      <c r="F3" s="287"/>
      <c r="G3" s="287"/>
      <c r="H3" s="287"/>
      <c r="I3" s="288"/>
      <c r="J3" s="288"/>
      <c r="K3" s="54"/>
    </row>
    <row r="4" spans="1:12" ht="18" x14ac:dyDescent="0.25">
      <c r="A4" s="4"/>
      <c r="B4" s="4"/>
      <c r="C4" s="4"/>
      <c r="D4" s="4"/>
      <c r="E4" s="4"/>
      <c r="F4" s="4"/>
      <c r="G4" s="4"/>
      <c r="H4" s="4"/>
      <c r="I4" s="5"/>
      <c r="J4" s="5"/>
      <c r="K4" s="5"/>
    </row>
    <row r="5" spans="1:12" ht="15.75" x14ac:dyDescent="0.25">
      <c r="A5" s="287" t="s">
        <v>19</v>
      </c>
      <c r="B5" s="289"/>
      <c r="C5" s="289"/>
      <c r="D5" s="289"/>
      <c r="E5" s="289"/>
      <c r="F5" s="289"/>
      <c r="G5" s="289"/>
      <c r="H5" s="289"/>
      <c r="I5" s="289"/>
      <c r="J5" s="289"/>
      <c r="K5" s="52"/>
    </row>
    <row r="6" spans="1:12" ht="18" x14ac:dyDescent="0.25">
      <c r="A6" s="1"/>
      <c r="B6" s="2"/>
      <c r="C6" s="2"/>
      <c r="D6" s="2"/>
      <c r="E6" s="6"/>
      <c r="F6" s="257"/>
      <c r="G6" s="7"/>
      <c r="H6" s="7"/>
      <c r="I6" s="7"/>
      <c r="J6" s="27" t="s">
        <v>25</v>
      </c>
      <c r="K6" s="56"/>
    </row>
    <row r="7" spans="1:12" ht="25.5" x14ac:dyDescent="0.25">
      <c r="A7" s="349"/>
      <c r="B7" s="350"/>
      <c r="C7" s="350"/>
      <c r="D7" s="351"/>
      <c r="E7" s="352"/>
      <c r="F7" s="17" t="s">
        <v>259</v>
      </c>
      <c r="G7" s="353" t="s">
        <v>267</v>
      </c>
      <c r="H7" s="17" t="s">
        <v>268</v>
      </c>
      <c r="I7" s="17" t="s">
        <v>269</v>
      </c>
      <c r="J7" s="17" t="s">
        <v>123</v>
      </c>
      <c r="K7" s="17" t="s">
        <v>235</v>
      </c>
    </row>
    <row r="8" spans="1:12" x14ac:dyDescent="0.25">
      <c r="A8" s="23"/>
      <c r="B8" s="24"/>
      <c r="C8" s="24"/>
      <c r="D8" s="71">
        <v>1</v>
      </c>
      <c r="E8" s="25"/>
      <c r="F8" s="69">
        <v>2</v>
      </c>
      <c r="G8" s="69">
        <v>3</v>
      </c>
      <c r="H8" s="69">
        <v>4</v>
      </c>
      <c r="I8" s="69">
        <v>5</v>
      </c>
      <c r="J8" s="69">
        <v>6</v>
      </c>
      <c r="K8" s="69">
        <v>7</v>
      </c>
    </row>
    <row r="9" spans="1:12" x14ac:dyDescent="0.25">
      <c r="A9" s="354" t="s">
        <v>0</v>
      </c>
      <c r="B9" s="355"/>
      <c r="C9" s="355"/>
      <c r="D9" s="355"/>
      <c r="E9" s="356"/>
      <c r="F9" s="109">
        <f>SUM(F10+F11)</f>
        <v>434925</v>
      </c>
      <c r="G9" s="109">
        <f>G10+G11</f>
        <v>983309</v>
      </c>
      <c r="H9" s="109">
        <f t="shared" ref="H9" si="0">H10+H11</f>
        <v>0</v>
      </c>
      <c r="I9" s="109">
        <f>I10+I11</f>
        <v>484770.49</v>
      </c>
      <c r="J9" s="109">
        <f t="shared" ref="J9:J15" si="1">SUM(I9/F9*100)</f>
        <v>111.46070931769844</v>
      </c>
      <c r="K9" s="109">
        <f>I9/G9*100</f>
        <v>49.299913862275233</v>
      </c>
      <c r="L9" s="255"/>
    </row>
    <row r="10" spans="1:12" x14ac:dyDescent="0.25">
      <c r="A10" s="290" t="s">
        <v>26</v>
      </c>
      <c r="B10" s="291"/>
      <c r="C10" s="291"/>
      <c r="D10" s="291"/>
      <c r="E10" s="286"/>
      <c r="F10" s="39">
        <v>434925</v>
      </c>
      <c r="G10" s="39">
        <v>983309</v>
      </c>
      <c r="H10" s="26"/>
      <c r="I10" s="39">
        <v>484770.49</v>
      </c>
      <c r="J10" s="26">
        <f t="shared" si="1"/>
        <v>111.46070931769844</v>
      </c>
      <c r="K10" s="39">
        <f>I10/G10*100</f>
        <v>49.299913862275233</v>
      </c>
      <c r="L10" s="255"/>
    </row>
    <row r="11" spans="1:12" x14ac:dyDescent="0.25">
      <c r="A11" s="285" t="s">
        <v>27</v>
      </c>
      <c r="B11" s="286"/>
      <c r="C11" s="286"/>
      <c r="D11" s="286"/>
      <c r="E11" s="286"/>
      <c r="F11" s="26">
        <v>0</v>
      </c>
      <c r="G11" s="26"/>
      <c r="H11" s="26"/>
      <c r="I11" s="26">
        <v>0</v>
      </c>
      <c r="J11" s="26"/>
      <c r="K11" s="39"/>
      <c r="L11" s="256"/>
    </row>
    <row r="12" spans="1:12" x14ac:dyDescent="0.25">
      <c r="A12" s="357" t="s">
        <v>1</v>
      </c>
      <c r="B12" s="358"/>
      <c r="C12" s="358"/>
      <c r="D12" s="358"/>
      <c r="E12" s="358"/>
      <c r="F12" s="109">
        <f>F13+F14</f>
        <v>437890</v>
      </c>
      <c r="G12" s="109">
        <f>G13+G14</f>
        <v>983309</v>
      </c>
      <c r="H12" s="109">
        <f t="shared" ref="H12" si="2">H13+H14</f>
        <v>0</v>
      </c>
      <c r="I12" s="109">
        <f>I13+I14</f>
        <v>543243.41</v>
      </c>
      <c r="J12" s="109">
        <f t="shared" si="1"/>
        <v>124.05933225239217</v>
      </c>
      <c r="K12" s="109">
        <f>I12/G12*100</f>
        <v>55.246459658154258</v>
      </c>
    </row>
    <row r="13" spans="1:12" x14ac:dyDescent="0.25">
      <c r="A13" s="292" t="s">
        <v>28</v>
      </c>
      <c r="B13" s="291"/>
      <c r="C13" s="291"/>
      <c r="D13" s="291"/>
      <c r="E13" s="291"/>
      <c r="F13" s="39">
        <v>437890</v>
      </c>
      <c r="G13" s="39">
        <v>957409</v>
      </c>
      <c r="H13" s="26"/>
      <c r="I13" s="39">
        <v>543243.41</v>
      </c>
      <c r="J13" s="32">
        <f t="shared" si="1"/>
        <v>124.05933225239217</v>
      </c>
      <c r="K13" s="39">
        <f>I13/G13*100</f>
        <v>56.740996794473418</v>
      </c>
    </row>
    <row r="14" spans="1:12" x14ac:dyDescent="0.25">
      <c r="A14" s="285" t="s">
        <v>29</v>
      </c>
      <c r="B14" s="286"/>
      <c r="C14" s="286"/>
      <c r="D14" s="286"/>
      <c r="E14" s="286"/>
      <c r="F14" s="39">
        <v>0</v>
      </c>
      <c r="G14" s="39">
        <v>25900</v>
      </c>
      <c r="H14" s="26"/>
      <c r="I14" s="39">
        <v>0</v>
      </c>
      <c r="J14" s="32" t="e">
        <f t="shared" si="1"/>
        <v>#DIV/0!</v>
      </c>
      <c r="K14" s="39">
        <f>I14/G14*100</f>
        <v>0</v>
      </c>
    </row>
    <row r="15" spans="1:12" x14ac:dyDescent="0.25">
      <c r="A15" s="359" t="s">
        <v>44</v>
      </c>
      <c r="B15" s="355"/>
      <c r="C15" s="355"/>
      <c r="D15" s="355"/>
      <c r="E15" s="355"/>
      <c r="F15" s="109">
        <f>F9-F12</f>
        <v>-2965</v>
      </c>
      <c r="G15" s="109">
        <f>G9-G12</f>
        <v>0</v>
      </c>
      <c r="H15" s="109">
        <f t="shared" ref="H15" si="3">H9-H12</f>
        <v>0</v>
      </c>
      <c r="I15" s="109">
        <f>I9-I12</f>
        <v>-58472.920000000042</v>
      </c>
      <c r="J15" s="360">
        <f t="shared" si="1"/>
        <v>1972.1052276559878</v>
      </c>
      <c r="K15" s="109" t="e">
        <f>I15/G15*100</f>
        <v>#DIV/0!</v>
      </c>
    </row>
    <row r="16" spans="1:12" ht="18" x14ac:dyDescent="0.25">
      <c r="A16" s="4"/>
      <c r="B16" s="19"/>
      <c r="C16" s="19"/>
      <c r="D16" s="19"/>
      <c r="E16" s="19"/>
      <c r="F16" s="19"/>
      <c r="G16" s="19"/>
      <c r="H16" s="20"/>
      <c r="I16" s="20"/>
      <c r="J16" s="20"/>
      <c r="K16" s="20"/>
    </row>
    <row r="17" spans="1:11" ht="15.75" x14ac:dyDescent="0.25">
      <c r="A17" s="287" t="s">
        <v>20</v>
      </c>
      <c r="B17" s="289"/>
      <c r="C17" s="289"/>
      <c r="D17" s="289"/>
      <c r="E17" s="289"/>
      <c r="F17" s="289"/>
      <c r="G17" s="289"/>
      <c r="H17" s="289"/>
      <c r="I17" s="289"/>
      <c r="J17" s="289"/>
      <c r="K17" s="52"/>
    </row>
    <row r="18" spans="1:11" ht="18" x14ac:dyDescent="0.25">
      <c r="A18" s="4"/>
      <c r="B18" s="19"/>
      <c r="C18" s="19"/>
      <c r="D18" s="19"/>
      <c r="E18" s="19"/>
      <c r="F18" s="19"/>
      <c r="G18" s="19"/>
      <c r="H18" s="20"/>
      <c r="I18" s="20"/>
      <c r="J18" s="20"/>
      <c r="K18" s="20"/>
    </row>
    <row r="19" spans="1:11" ht="25.5" x14ac:dyDescent="0.25">
      <c r="A19" s="349"/>
      <c r="B19" s="350"/>
      <c r="C19" s="350"/>
      <c r="D19" s="364"/>
      <c r="E19" s="352"/>
      <c r="F19" s="17" t="s">
        <v>260</v>
      </c>
      <c r="G19" s="17" t="s">
        <v>267</v>
      </c>
      <c r="H19" s="17" t="s">
        <v>268</v>
      </c>
      <c r="I19" s="17" t="s">
        <v>269</v>
      </c>
      <c r="J19" s="17" t="s">
        <v>123</v>
      </c>
      <c r="K19" s="17" t="s">
        <v>235</v>
      </c>
    </row>
    <row r="20" spans="1:11" x14ac:dyDescent="0.25">
      <c r="A20" s="23"/>
      <c r="B20" s="24"/>
      <c r="C20" s="72"/>
      <c r="D20" s="71">
        <v>1</v>
      </c>
      <c r="E20" s="73"/>
      <c r="F20" s="69">
        <v>2</v>
      </c>
      <c r="G20" s="69">
        <v>3</v>
      </c>
      <c r="H20" s="69">
        <v>4</v>
      </c>
      <c r="I20" s="69">
        <v>5</v>
      </c>
      <c r="J20" s="69">
        <v>6</v>
      </c>
      <c r="K20" s="69">
        <v>7</v>
      </c>
    </row>
    <row r="21" spans="1:11" x14ac:dyDescent="0.25">
      <c r="A21" s="285" t="s">
        <v>30</v>
      </c>
      <c r="B21" s="286"/>
      <c r="C21" s="286"/>
      <c r="D21" s="286"/>
      <c r="E21" s="286"/>
      <c r="F21" s="26"/>
      <c r="G21" s="26"/>
      <c r="H21" s="26"/>
      <c r="I21" s="26"/>
      <c r="J21" s="32"/>
      <c r="K21" s="32"/>
    </row>
    <row r="22" spans="1:11" x14ac:dyDescent="0.25">
      <c r="A22" s="285" t="s">
        <v>31</v>
      </c>
      <c r="B22" s="286"/>
      <c r="C22" s="286"/>
      <c r="D22" s="286"/>
      <c r="E22" s="286"/>
      <c r="F22" s="26"/>
      <c r="G22" s="26"/>
      <c r="H22" s="26"/>
      <c r="I22" s="26"/>
      <c r="J22" s="32"/>
      <c r="K22" s="32"/>
    </row>
    <row r="23" spans="1:11" x14ac:dyDescent="0.25">
      <c r="A23" s="359" t="s">
        <v>2</v>
      </c>
      <c r="B23" s="355"/>
      <c r="C23" s="355"/>
      <c r="D23" s="355"/>
      <c r="E23" s="355"/>
      <c r="F23" s="109">
        <f>F21-F22</f>
        <v>0</v>
      </c>
      <c r="G23" s="109">
        <f t="shared" ref="G23:I23" si="4">G21-G22</f>
        <v>0</v>
      </c>
      <c r="H23" s="109">
        <f t="shared" si="4"/>
        <v>0</v>
      </c>
      <c r="I23" s="109">
        <f t="shared" si="4"/>
        <v>0</v>
      </c>
      <c r="J23" s="360"/>
      <c r="K23" s="360"/>
    </row>
    <row r="24" spans="1:11" ht="20.25" customHeight="1" x14ac:dyDescent="0.25">
      <c r="A24" s="359" t="s">
        <v>233</v>
      </c>
      <c r="B24" s="361"/>
      <c r="C24" s="361"/>
      <c r="D24" s="361"/>
      <c r="E24" s="362"/>
      <c r="F24" s="109">
        <v>3137.51</v>
      </c>
      <c r="G24" s="109">
        <v>20548.86</v>
      </c>
      <c r="H24" s="109"/>
      <c r="I24" s="109">
        <v>20548.86</v>
      </c>
      <c r="J24" s="360">
        <f>I24/F24*100</f>
        <v>654.94165755646986</v>
      </c>
      <c r="K24" s="360">
        <f>I24/G24*100</f>
        <v>100</v>
      </c>
    </row>
    <row r="25" spans="1:11" ht="15" customHeight="1" x14ac:dyDescent="0.25">
      <c r="A25" s="363" t="s">
        <v>234</v>
      </c>
      <c r="B25" s="356"/>
      <c r="C25" s="356"/>
      <c r="D25" s="356"/>
      <c r="E25" s="356"/>
      <c r="F25" s="109">
        <f>F15+F24</f>
        <v>172.51000000000022</v>
      </c>
      <c r="G25" s="109"/>
      <c r="H25" s="109">
        <f>H15+H23</f>
        <v>0</v>
      </c>
      <c r="I25" s="109">
        <f>SUM(I15+I24)</f>
        <v>-37924.060000000041</v>
      </c>
      <c r="J25" s="360">
        <f>SUM(I25/F25*100)</f>
        <v>-21983.687902150596</v>
      </c>
      <c r="K25" s="360" t="e">
        <f>I25/G25*100</f>
        <v>#DIV/0!</v>
      </c>
    </row>
    <row r="26" spans="1:11" ht="18" x14ac:dyDescent="0.25">
      <c r="A26" s="18"/>
      <c r="B26" s="19"/>
      <c r="C26" s="19"/>
      <c r="D26" s="19"/>
      <c r="E26" s="19"/>
      <c r="F26" s="19"/>
      <c r="G26" s="19"/>
      <c r="H26" s="20"/>
      <c r="I26" s="20"/>
      <c r="J26" s="20"/>
      <c r="K26" s="20"/>
    </row>
    <row r="27" spans="1:11" ht="15.75" x14ac:dyDescent="0.25">
      <c r="A27" s="287"/>
      <c r="B27" s="289"/>
      <c r="C27" s="289"/>
      <c r="D27" s="289"/>
      <c r="E27" s="289"/>
      <c r="F27" s="289"/>
      <c r="G27" s="289"/>
      <c r="H27" s="289"/>
      <c r="I27" s="289"/>
      <c r="J27" s="289"/>
      <c r="K27" s="52"/>
    </row>
    <row r="28" spans="1:11" ht="15.75" x14ac:dyDescent="0.25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 x14ac:dyDescent="0.25">
      <c r="A29" s="61"/>
      <c r="B29" s="61"/>
      <c r="C29" s="61"/>
      <c r="D29" s="62"/>
      <c r="E29" s="63"/>
      <c r="F29" s="57"/>
      <c r="G29" s="57"/>
      <c r="H29" s="57"/>
      <c r="I29" s="57"/>
      <c r="J29" s="57"/>
      <c r="K29" s="57"/>
    </row>
    <row r="30" spans="1:11" ht="15" customHeight="1" x14ac:dyDescent="0.25">
      <c r="A30" s="295"/>
      <c r="B30" s="295"/>
      <c r="C30" s="295"/>
      <c r="D30" s="295"/>
      <c r="E30" s="295"/>
      <c r="F30" s="64"/>
      <c r="G30" s="64"/>
      <c r="H30" s="64"/>
      <c r="I30" s="64"/>
      <c r="J30" s="59"/>
      <c r="K30" s="59"/>
    </row>
    <row r="31" spans="1:11" ht="15" customHeight="1" x14ac:dyDescent="0.25">
      <c r="A31" s="296"/>
      <c r="B31" s="297"/>
      <c r="C31" s="297"/>
      <c r="D31" s="297"/>
      <c r="E31" s="297"/>
      <c r="F31" s="64"/>
      <c r="G31" s="64"/>
      <c r="H31" s="64"/>
      <c r="I31" s="64"/>
      <c r="J31" s="64"/>
      <c r="K31" s="64"/>
    </row>
    <row r="32" spans="1:11" ht="45" customHeight="1" x14ac:dyDescent="0.25">
      <c r="A32" s="295"/>
      <c r="B32" s="295"/>
      <c r="C32" s="295"/>
      <c r="D32" s="295"/>
      <c r="E32" s="295"/>
      <c r="F32" s="64"/>
      <c r="G32" s="64"/>
      <c r="H32" s="64"/>
      <c r="I32" s="64"/>
      <c r="J32" s="64"/>
      <c r="K32" s="64"/>
    </row>
    <row r="33" spans="1:11" ht="15.75" x14ac:dyDescent="0.25">
      <c r="A33" s="53"/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1" ht="15.75" x14ac:dyDescent="0.25">
      <c r="A34" s="298"/>
      <c r="B34" s="298"/>
      <c r="C34" s="298"/>
      <c r="D34" s="298"/>
      <c r="E34" s="298"/>
      <c r="F34" s="298"/>
      <c r="G34" s="298"/>
      <c r="H34" s="298"/>
      <c r="I34" s="298"/>
      <c r="J34" s="298"/>
      <c r="K34" s="53"/>
    </row>
    <row r="35" spans="1:11" ht="18" x14ac:dyDescent="0.25">
      <c r="A35" s="33"/>
      <c r="B35" s="34"/>
      <c r="C35" s="34"/>
      <c r="D35" s="34"/>
      <c r="E35" s="34"/>
      <c r="F35" s="34"/>
      <c r="G35" s="34"/>
      <c r="H35" s="35"/>
      <c r="I35" s="35"/>
      <c r="J35" s="35"/>
      <c r="K35" s="35"/>
    </row>
    <row r="36" spans="1:11" x14ac:dyDescent="0.25">
      <c r="A36" s="66"/>
      <c r="B36" s="66"/>
      <c r="C36" s="66"/>
      <c r="D36" s="67"/>
      <c r="E36" s="68"/>
      <c r="F36" s="58"/>
      <c r="G36" s="58"/>
      <c r="H36" s="58"/>
      <c r="I36" s="58"/>
      <c r="J36" s="58"/>
      <c r="K36" s="58"/>
    </row>
    <row r="37" spans="1:11" x14ac:dyDescent="0.25">
      <c r="A37" s="295"/>
      <c r="B37" s="295"/>
      <c r="C37" s="295"/>
      <c r="D37" s="295"/>
      <c r="E37" s="295"/>
      <c r="F37" s="64"/>
      <c r="G37" s="64"/>
      <c r="H37" s="64"/>
      <c r="I37" s="64"/>
      <c r="J37" s="59"/>
      <c r="K37" s="59"/>
    </row>
    <row r="38" spans="1:11" ht="28.5" customHeight="1" x14ac:dyDescent="0.25">
      <c r="A38" s="295"/>
      <c r="B38" s="295"/>
      <c r="C38" s="295"/>
      <c r="D38" s="295"/>
      <c r="E38" s="295"/>
      <c r="F38" s="64"/>
      <c r="G38" s="64"/>
      <c r="H38" s="64"/>
      <c r="I38" s="64"/>
      <c r="J38" s="59"/>
      <c r="K38" s="59"/>
    </row>
    <row r="39" spans="1:11" x14ac:dyDescent="0.25">
      <c r="A39" s="295"/>
      <c r="B39" s="299"/>
      <c r="C39" s="299"/>
      <c r="D39" s="299"/>
      <c r="E39" s="299"/>
      <c r="F39" s="64"/>
      <c r="G39" s="64"/>
      <c r="H39" s="64"/>
      <c r="I39" s="64"/>
      <c r="J39" s="59"/>
      <c r="K39" s="59"/>
    </row>
    <row r="40" spans="1:11" ht="15" customHeight="1" x14ac:dyDescent="0.25">
      <c r="A40" s="296"/>
      <c r="B40" s="297"/>
      <c r="C40" s="297"/>
      <c r="D40" s="297"/>
      <c r="E40" s="297"/>
      <c r="F40" s="60"/>
      <c r="G40" s="60"/>
      <c r="H40" s="60"/>
      <c r="I40" s="60"/>
      <c r="J40" s="60"/>
      <c r="K40" s="60"/>
    </row>
    <row r="41" spans="1:11" ht="17.25" customHeight="1" x14ac:dyDescent="0.25"/>
    <row r="42" spans="1:11" x14ac:dyDescent="0.25">
      <c r="A42" s="293"/>
      <c r="B42" s="294"/>
      <c r="C42" s="294"/>
      <c r="D42" s="294"/>
      <c r="E42" s="294"/>
      <c r="F42" s="294"/>
      <c r="G42" s="294"/>
      <c r="H42" s="294"/>
      <c r="I42" s="294"/>
      <c r="J42" s="294"/>
      <c r="K42" s="50"/>
    </row>
    <row r="43" spans="1:11" ht="9" customHeight="1" x14ac:dyDescent="0.25"/>
  </sheetData>
  <mergeCells count="25">
    <mergeCell ref="A42:J42"/>
    <mergeCell ref="A23:E23"/>
    <mergeCell ref="A25:E25"/>
    <mergeCell ref="A27:J27"/>
    <mergeCell ref="A30:E30"/>
    <mergeCell ref="A31:E31"/>
    <mergeCell ref="A32:E32"/>
    <mergeCell ref="A34:J34"/>
    <mergeCell ref="A37:E37"/>
    <mergeCell ref="A38:E38"/>
    <mergeCell ref="A39:E39"/>
    <mergeCell ref="A40:E40"/>
    <mergeCell ref="A24:E24"/>
    <mergeCell ref="A22:E22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0"/>
  <sheetViews>
    <sheetView tabSelected="1" topLeftCell="A34" zoomScale="98" zoomScaleNormal="98" workbookViewId="0">
      <selection activeCell="G43" sqref="G43"/>
    </sheetView>
  </sheetViews>
  <sheetFormatPr defaultRowHeight="15" x14ac:dyDescent="0.25"/>
  <cols>
    <col min="1" max="1" width="5.140625" customWidth="1"/>
    <col min="2" max="2" width="3.42578125" customWidth="1"/>
    <col min="3" max="3" width="4.85546875" customWidth="1"/>
    <col min="4" max="4" width="16.85546875" customWidth="1"/>
    <col min="5" max="5" width="31.85546875" customWidth="1"/>
    <col min="6" max="6" width="24.5703125" customWidth="1"/>
    <col min="7" max="8" width="25.28515625" customWidth="1"/>
    <col min="9" max="9" width="24.85546875" customWidth="1"/>
    <col min="10" max="10" width="12.7109375" customWidth="1"/>
    <col min="11" max="11" width="11.7109375" customWidth="1"/>
  </cols>
  <sheetData>
    <row r="1" spans="1:11" ht="18" customHeight="1" x14ac:dyDescent="0.25">
      <c r="A1" s="4"/>
      <c r="B1" s="4"/>
      <c r="C1" s="4"/>
      <c r="D1" s="4"/>
      <c r="E1" s="4"/>
      <c r="F1" s="4"/>
      <c r="G1" s="4"/>
      <c r="H1" s="4"/>
      <c r="I1" s="4"/>
    </row>
    <row r="2" spans="1:11" ht="15.75" customHeight="1" x14ac:dyDescent="0.25">
      <c r="A2" s="287" t="s">
        <v>13</v>
      </c>
      <c r="B2" s="287"/>
      <c r="C2" s="287"/>
      <c r="D2" s="287"/>
      <c r="E2" s="287"/>
      <c r="F2" s="287"/>
      <c r="G2" s="287"/>
      <c r="H2" s="287"/>
      <c r="I2" s="51"/>
    </row>
    <row r="3" spans="1:11" ht="18" x14ac:dyDescent="0.25">
      <c r="A3" s="4"/>
      <c r="B3" s="4"/>
      <c r="C3" s="4"/>
      <c r="D3" s="4"/>
      <c r="E3" s="4"/>
      <c r="F3" s="5"/>
      <c r="G3" s="5"/>
      <c r="H3" s="5"/>
      <c r="I3" s="5"/>
    </row>
    <row r="4" spans="1:11" ht="18" customHeight="1" x14ac:dyDescent="0.25">
      <c r="A4" s="287" t="s">
        <v>112</v>
      </c>
      <c r="B4" s="287"/>
      <c r="C4" s="287"/>
      <c r="D4" s="287"/>
      <c r="E4" s="287"/>
      <c r="F4" s="287"/>
      <c r="G4" s="287"/>
      <c r="H4" s="287"/>
      <c r="I4" s="51"/>
    </row>
    <row r="5" spans="1:11" ht="18" x14ac:dyDescent="0.25">
      <c r="A5" s="4"/>
      <c r="B5" s="4"/>
      <c r="C5" s="4"/>
      <c r="D5" s="4"/>
      <c r="E5" s="4"/>
      <c r="F5" s="5"/>
      <c r="G5" s="5"/>
      <c r="H5" s="5"/>
      <c r="I5" s="5"/>
    </row>
    <row r="6" spans="1:11" ht="15.75" customHeight="1" x14ac:dyDescent="0.25">
      <c r="A6" s="287" t="s">
        <v>197</v>
      </c>
      <c r="B6" s="287"/>
      <c r="C6" s="287"/>
      <c r="D6" s="287"/>
      <c r="E6" s="287"/>
      <c r="F6" s="287"/>
      <c r="G6" s="287"/>
      <c r="H6" s="287"/>
      <c r="I6" s="51"/>
    </row>
    <row r="7" spans="1:11" ht="18" x14ac:dyDescent="0.25">
      <c r="A7" s="4"/>
      <c r="B7" s="4"/>
      <c r="C7" s="4"/>
      <c r="D7" s="4"/>
      <c r="E7" s="4"/>
      <c r="F7" s="5"/>
      <c r="G7" s="261"/>
      <c r="H7" s="5"/>
      <c r="I7" s="5"/>
    </row>
    <row r="8" spans="1:11" ht="30" x14ac:dyDescent="0.25">
      <c r="A8" s="74"/>
      <c r="B8" s="529"/>
      <c r="C8" s="529"/>
      <c r="D8" s="529"/>
      <c r="E8" s="530" t="s">
        <v>128</v>
      </c>
      <c r="F8" s="530" t="s">
        <v>261</v>
      </c>
      <c r="G8" s="531" t="s">
        <v>267</v>
      </c>
      <c r="H8" s="339" t="s">
        <v>268</v>
      </c>
      <c r="I8" s="530" t="s">
        <v>273</v>
      </c>
      <c r="J8" s="532" t="s">
        <v>189</v>
      </c>
      <c r="K8" s="532" t="s">
        <v>244</v>
      </c>
    </row>
    <row r="9" spans="1:11" x14ac:dyDescent="0.25">
      <c r="A9" s="78"/>
      <c r="B9" s="79"/>
      <c r="C9" s="80"/>
      <c r="D9" s="110">
        <v>1</v>
      </c>
      <c r="E9" s="111"/>
      <c r="F9" s="265">
        <v>5</v>
      </c>
      <c r="G9" s="76">
        <v>3</v>
      </c>
      <c r="H9" s="76">
        <v>4</v>
      </c>
      <c r="I9" s="265">
        <v>5</v>
      </c>
      <c r="J9" s="112">
        <v>6</v>
      </c>
      <c r="K9" s="112">
        <v>7</v>
      </c>
    </row>
    <row r="10" spans="1:11" ht="15.75" customHeight="1" x14ac:dyDescent="0.25">
      <c r="A10" s="365"/>
      <c r="B10" s="365"/>
      <c r="C10" s="365"/>
      <c r="D10" s="366"/>
      <c r="E10" s="367" t="s">
        <v>129</v>
      </c>
      <c r="F10" s="368">
        <f>SUM(F11)</f>
        <v>434924.79</v>
      </c>
      <c r="G10" s="368">
        <f>SUM(G11+G38+G43)</f>
        <v>983309</v>
      </c>
      <c r="H10" s="368">
        <f t="shared" ref="H10" si="0">SUM(H11)</f>
        <v>0</v>
      </c>
      <c r="I10" s="368">
        <f>SUM(I11)</f>
        <v>484770.29</v>
      </c>
      <c r="J10" s="369">
        <f>SUM(I10/F10*100)</f>
        <v>111.46071715065955</v>
      </c>
      <c r="K10" s="369">
        <f>SUM(I10/G10*100)</f>
        <v>49.299893522788871</v>
      </c>
    </row>
    <row r="11" spans="1:11" x14ac:dyDescent="0.25">
      <c r="A11" s="371">
        <v>6</v>
      </c>
      <c r="B11" s="371"/>
      <c r="C11" s="371"/>
      <c r="D11" s="372"/>
      <c r="E11" s="373" t="s">
        <v>5</v>
      </c>
      <c r="F11" s="374">
        <f>SUM(F12+F22+F25+F28+F34)</f>
        <v>434924.79</v>
      </c>
      <c r="G11" s="374">
        <f>SUM(G12+G22+G25+G28+G34)</f>
        <v>983309</v>
      </c>
      <c r="H11" s="374">
        <f>SUM(H12+H22+H25+H28+H34)</f>
        <v>0</v>
      </c>
      <c r="I11" s="374">
        <f>SUM(I12+I22+I25+I28+I34)</f>
        <v>484770.29</v>
      </c>
      <c r="J11" s="206">
        <f t="shared" ref="J11:J44" si="1">SUM(I11/F11*100)</f>
        <v>111.46071715065955</v>
      </c>
      <c r="K11" s="206">
        <f t="shared" ref="K11:K18" si="2">SUM(I11/G11*100)</f>
        <v>49.299893522788871</v>
      </c>
    </row>
    <row r="12" spans="1:11" ht="26.25" x14ac:dyDescent="0.25">
      <c r="A12" s="82"/>
      <c r="B12" s="83">
        <v>63</v>
      </c>
      <c r="C12" s="83"/>
      <c r="D12" s="84"/>
      <c r="E12" s="103" t="s">
        <v>22</v>
      </c>
      <c r="F12" s="109">
        <f>SUM(F13+F15+F18+F21)</f>
        <v>374248.86</v>
      </c>
      <c r="G12" s="251">
        <f>SUM(G13+G15+G18+G21)</f>
        <v>832144</v>
      </c>
      <c r="H12" s="109">
        <f>SUM(H13+H15+H18+H21)</f>
        <v>0</v>
      </c>
      <c r="I12" s="109">
        <f>SUM(I13+I15+I18+I21)</f>
        <v>414579.43</v>
      </c>
      <c r="J12" s="239">
        <f t="shared" si="1"/>
        <v>110.77640423540636</v>
      </c>
      <c r="K12" s="239">
        <f t="shared" si="2"/>
        <v>49.820635611144226</v>
      </c>
    </row>
    <row r="13" spans="1:11" ht="26.25" x14ac:dyDescent="0.25">
      <c r="A13" s="41"/>
      <c r="B13" s="86"/>
      <c r="C13" s="86">
        <v>634</v>
      </c>
      <c r="D13" s="45"/>
      <c r="E13" s="104" t="s">
        <v>130</v>
      </c>
      <c r="F13" s="9">
        <f>SUM(F14)</f>
        <v>0</v>
      </c>
      <c r="G13" s="46">
        <f t="shared" ref="G13:H13" si="3">SUM(G14)</f>
        <v>0</v>
      </c>
      <c r="H13" s="46">
        <f t="shared" si="3"/>
        <v>0</v>
      </c>
      <c r="I13" s="9">
        <f>SUM(I14)</f>
        <v>0</v>
      </c>
      <c r="J13" s="206" t="e">
        <f t="shared" si="1"/>
        <v>#DIV/0!</v>
      </c>
      <c r="K13" s="206" t="e">
        <f t="shared" si="2"/>
        <v>#DIV/0!</v>
      </c>
    </row>
    <row r="14" spans="1:11" ht="26.25" x14ac:dyDescent="0.25">
      <c r="A14" s="11"/>
      <c r="B14" s="14"/>
      <c r="C14" s="14"/>
      <c r="D14" s="97">
        <v>6341</v>
      </c>
      <c r="E14" s="105" t="s">
        <v>131</v>
      </c>
      <c r="F14" s="266"/>
      <c r="G14" s="9"/>
      <c r="H14" s="9"/>
      <c r="I14" s="266"/>
      <c r="J14" s="211" t="e">
        <f t="shared" si="1"/>
        <v>#DIV/0!</v>
      </c>
      <c r="K14" s="211" t="e">
        <f t="shared" si="2"/>
        <v>#DIV/0!</v>
      </c>
    </row>
    <row r="15" spans="1:11" ht="26.25" x14ac:dyDescent="0.25">
      <c r="A15" s="89"/>
      <c r="B15" s="90"/>
      <c r="C15" s="89">
        <v>636</v>
      </c>
      <c r="D15" s="99"/>
      <c r="E15" s="104" t="s">
        <v>118</v>
      </c>
      <c r="F15" s="9">
        <f>SUM(F16:F17)</f>
        <v>374248.86</v>
      </c>
      <c r="G15" s="252">
        <v>802144</v>
      </c>
      <c r="H15" s="46">
        <f t="shared" ref="H15" si="4">SUM(H16+H17)</f>
        <v>0</v>
      </c>
      <c r="I15" s="9">
        <v>394835.43</v>
      </c>
      <c r="J15" s="206">
        <f t="shared" si="1"/>
        <v>105.50077026286732</v>
      </c>
      <c r="K15" s="206">
        <f t="shared" si="2"/>
        <v>49.222512416723177</v>
      </c>
    </row>
    <row r="16" spans="1:11" ht="39" x14ac:dyDescent="0.25">
      <c r="A16" s="93"/>
      <c r="B16" s="36"/>
      <c r="C16" s="36"/>
      <c r="D16" s="97">
        <v>6361</v>
      </c>
      <c r="E16" s="105" t="s">
        <v>132</v>
      </c>
      <c r="F16" s="266">
        <v>374248.86</v>
      </c>
      <c r="G16" s="9"/>
      <c r="H16" s="9"/>
      <c r="I16" s="266">
        <v>374248.86</v>
      </c>
      <c r="J16" s="211">
        <f t="shared" si="1"/>
        <v>100</v>
      </c>
      <c r="K16" s="211" t="e">
        <f t="shared" si="2"/>
        <v>#DIV/0!</v>
      </c>
    </row>
    <row r="17" spans="1:11" ht="39" x14ac:dyDescent="0.25">
      <c r="A17" s="93"/>
      <c r="B17" s="36"/>
      <c r="C17" s="37"/>
      <c r="D17" s="97">
        <v>6362</v>
      </c>
      <c r="E17" s="105" t="s">
        <v>133</v>
      </c>
      <c r="F17" s="266"/>
      <c r="G17" s="9"/>
      <c r="H17" s="9"/>
      <c r="I17" s="266"/>
      <c r="J17" s="211" t="e">
        <f t="shared" si="1"/>
        <v>#DIV/0!</v>
      </c>
      <c r="K17" s="211" t="e">
        <f t="shared" si="2"/>
        <v>#DIV/0!</v>
      </c>
    </row>
    <row r="18" spans="1:11" ht="26.25" x14ac:dyDescent="0.25">
      <c r="A18" s="87"/>
      <c r="B18" s="88"/>
      <c r="C18" s="398">
        <v>638</v>
      </c>
      <c r="D18" s="98"/>
      <c r="E18" s="103" t="s">
        <v>237</v>
      </c>
      <c r="F18" s="394">
        <f>SUM(F19:F20)</f>
        <v>0</v>
      </c>
      <c r="G18" s="395">
        <f>SUM(G19:G20)</f>
        <v>0</v>
      </c>
      <c r="H18" s="109">
        <f>SUM(H19:H20)</f>
        <v>0</v>
      </c>
      <c r="I18" s="394">
        <f>SUM(I19:I20)</f>
        <v>19744</v>
      </c>
      <c r="J18" s="239" t="e">
        <f t="shared" si="1"/>
        <v>#DIV/0!</v>
      </c>
      <c r="K18" s="239" t="e">
        <f t="shared" si="2"/>
        <v>#DIV/0!</v>
      </c>
    </row>
    <row r="19" spans="1:11" ht="26.25" x14ac:dyDescent="0.25">
      <c r="A19" s="93"/>
      <c r="B19" s="36"/>
      <c r="C19" s="399"/>
      <c r="D19" s="97">
        <v>6381</v>
      </c>
      <c r="E19" s="105" t="s">
        <v>238</v>
      </c>
      <c r="F19" s="266"/>
      <c r="G19" s="9"/>
      <c r="H19" s="9"/>
      <c r="I19" s="266">
        <v>19744</v>
      </c>
      <c r="J19" s="211"/>
      <c r="K19" s="211"/>
    </row>
    <row r="20" spans="1:11" ht="26.25" x14ac:dyDescent="0.25">
      <c r="A20" s="93"/>
      <c r="B20" s="36"/>
      <c r="C20" s="399"/>
      <c r="D20" s="97">
        <v>6382</v>
      </c>
      <c r="E20" s="105" t="s">
        <v>239</v>
      </c>
      <c r="F20" s="266"/>
      <c r="G20" s="9"/>
      <c r="H20" s="9"/>
      <c r="I20" s="266"/>
      <c r="J20" s="211"/>
      <c r="K20" s="211"/>
    </row>
    <row r="21" spans="1:11" ht="26.25" x14ac:dyDescent="0.25">
      <c r="A21" s="89"/>
      <c r="B21" s="90"/>
      <c r="C21" s="400">
        <v>639</v>
      </c>
      <c r="D21" s="99"/>
      <c r="E21" s="104" t="s">
        <v>257</v>
      </c>
      <c r="F21" s="266"/>
      <c r="G21" s="252">
        <v>30000</v>
      </c>
      <c r="H21" s="46"/>
      <c r="I21" s="266"/>
      <c r="J21" s="206"/>
      <c r="K21" s="206"/>
    </row>
    <row r="22" spans="1:11" x14ac:dyDescent="0.25">
      <c r="A22" s="87"/>
      <c r="B22" s="88">
        <v>64</v>
      </c>
      <c r="C22" s="92"/>
      <c r="D22" s="98"/>
      <c r="E22" s="103" t="s">
        <v>46</v>
      </c>
      <c r="F22" s="85">
        <f>SUM(F23)</f>
        <v>0</v>
      </c>
      <c r="G22" s="395">
        <f>SUM(G23)</f>
        <v>0</v>
      </c>
      <c r="H22" s="85">
        <f t="shared" ref="H22" si="5">SUM(H23)</f>
        <v>0</v>
      </c>
      <c r="I22" s="85">
        <f>SUM(I23)</f>
        <v>0</v>
      </c>
      <c r="J22" s="396" t="e">
        <f t="shared" si="1"/>
        <v>#DIV/0!</v>
      </c>
      <c r="K22" s="239" t="e">
        <f t="shared" ref="K22:K44" si="6">SUM(I22/G22*100)</f>
        <v>#DIV/0!</v>
      </c>
    </row>
    <row r="23" spans="1:11" x14ac:dyDescent="0.25">
      <c r="A23" s="89"/>
      <c r="B23" s="90"/>
      <c r="C23" s="91">
        <v>641</v>
      </c>
      <c r="D23" s="99"/>
      <c r="E23" s="104" t="s">
        <v>119</v>
      </c>
      <c r="F23" s="9">
        <f>SUM(F24)</f>
        <v>0</v>
      </c>
      <c r="G23" s="252">
        <f>SUM(G24)</f>
        <v>0</v>
      </c>
      <c r="H23" s="46">
        <f t="shared" ref="H23" si="7">SUM(H24)</f>
        <v>0</v>
      </c>
      <c r="I23" s="9">
        <f>SUM(I24)</f>
        <v>0</v>
      </c>
      <c r="J23" s="206" t="e">
        <f t="shared" si="1"/>
        <v>#DIV/0!</v>
      </c>
      <c r="K23" s="206" t="e">
        <f t="shared" si="6"/>
        <v>#DIV/0!</v>
      </c>
    </row>
    <row r="24" spans="1:11" ht="26.25" x14ac:dyDescent="0.25">
      <c r="A24" s="93"/>
      <c r="B24" s="36"/>
      <c r="C24" s="37"/>
      <c r="D24" s="97">
        <v>6413</v>
      </c>
      <c r="E24" s="105" t="s">
        <v>120</v>
      </c>
      <c r="F24" s="266"/>
      <c r="G24" s="9"/>
      <c r="H24" s="9"/>
      <c r="I24" s="266"/>
      <c r="J24" s="211" t="e">
        <f t="shared" si="1"/>
        <v>#DIV/0!</v>
      </c>
      <c r="K24" s="211" t="e">
        <f t="shared" si="6"/>
        <v>#DIV/0!</v>
      </c>
    </row>
    <row r="25" spans="1:11" ht="39" x14ac:dyDescent="0.25">
      <c r="A25" s="87"/>
      <c r="B25" s="87">
        <v>65</v>
      </c>
      <c r="C25" s="92"/>
      <c r="D25" s="98"/>
      <c r="E25" s="103" t="s">
        <v>45</v>
      </c>
      <c r="F25" s="85">
        <f>SUM(F26)</f>
        <v>0</v>
      </c>
      <c r="G25" s="85">
        <f t="shared" ref="G25:H25" si="8">SUM(G26)</f>
        <v>500</v>
      </c>
      <c r="H25" s="85">
        <f t="shared" si="8"/>
        <v>0</v>
      </c>
      <c r="I25" s="85">
        <f>SUM(I26)</f>
        <v>390</v>
      </c>
      <c r="J25" s="396" t="e">
        <f t="shared" si="1"/>
        <v>#DIV/0!</v>
      </c>
      <c r="K25" s="239">
        <f t="shared" si="6"/>
        <v>78</v>
      </c>
    </row>
    <row r="26" spans="1:11" x14ac:dyDescent="0.25">
      <c r="A26" s="89"/>
      <c r="B26" s="90"/>
      <c r="C26" s="91">
        <v>652</v>
      </c>
      <c r="D26" s="99"/>
      <c r="E26" s="104" t="s">
        <v>121</v>
      </c>
      <c r="F26" s="9">
        <f>SUM(F27)</f>
        <v>0</v>
      </c>
      <c r="G26" s="252">
        <f>SUM(G27)</f>
        <v>500</v>
      </c>
      <c r="H26" s="46">
        <f t="shared" ref="H26" si="9">SUM(H27)</f>
        <v>0</v>
      </c>
      <c r="I26" s="9">
        <f>SUM(I27)</f>
        <v>390</v>
      </c>
      <c r="J26" s="397" t="e">
        <f t="shared" si="1"/>
        <v>#DIV/0!</v>
      </c>
      <c r="K26" s="206">
        <f t="shared" si="6"/>
        <v>78</v>
      </c>
    </row>
    <row r="27" spans="1:11" x14ac:dyDescent="0.25">
      <c r="A27" s="93"/>
      <c r="B27" s="36"/>
      <c r="C27" s="37"/>
      <c r="D27" s="97">
        <v>6526</v>
      </c>
      <c r="E27" s="105" t="s">
        <v>122</v>
      </c>
      <c r="F27" s="266"/>
      <c r="G27" s="9">
        <v>500</v>
      </c>
      <c r="H27" s="9"/>
      <c r="I27" s="266">
        <v>390</v>
      </c>
      <c r="J27" s="211" t="e">
        <f t="shared" si="1"/>
        <v>#DIV/0!</v>
      </c>
      <c r="K27" s="211">
        <f t="shared" si="6"/>
        <v>78</v>
      </c>
    </row>
    <row r="28" spans="1:11" ht="39" x14ac:dyDescent="0.25">
      <c r="A28" s="120"/>
      <c r="B28" s="87">
        <v>66</v>
      </c>
      <c r="C28" s="83"/>
      <c r="D28" s="98"/>
      <c r="E28" s="103" t="s">
        <v>190</v>
      </c>
      <c r="F28" s="85">
        <f>SUM(F29+F31)</f>
        <v>0</v>
      </c>
      <c r="G28" s="85">
        <f t="shared" ref="G28:H28" si="10">SUM(G29+G31)</f>
        <v>0</v>
      </c>
      <c r="H28" s="85">
        <f t="shared" si="10"/>
        <v>0</v>
      </c>
      <c r="I28" s="85">
        <f>SUM(I29+I31)</f>
        <v>840</v>
      </c>
      <c r="J28" s="239" t="e">
        <f t="shared" si="1"/>
        <v>#DIV/0!</v>
      </c>
      <c r="K28" s="239" t="e">
        <f t="shared" si="6"/>
        <v>#DIV/0!</v>
      </c>
    </row>
    <row r="29" spans="1:11" ht="26.25" x14ac:dyDescent="0.25">
      <c r="A29" s="43"/>
      <c r="B29" s="407"/>
      <c r="C29" s="49">
        <v>661</v>
      </c>
      <c r="D29" s="99">
        <v>661</v>
      </c>
      <c r="E29" s="104" t="s">
        <v>127</v>
      </c>
      <c r="F29" s="9">
        <f t="shared" ref="F29:I29" si="11">SUM(F30)</f>
        <v>0</v>
      </c>
      <c r="G29" s="46">
        <f>SUM(G30)</f>
        <v>0</v>
      </c>
      <c r="H29" s="46">
        <f t="shared" si="11"/>
        <v>0</v>
      </c>
      <c r="I29" s="9">
        <f t="shared" si="11"/>
        <v>840</v>
      </c>
      <c r="J29" s="206" t="e">
        <f t="shared" si="1"/>
        <v>#DIV/0!</v>
      </c>
      <c r="K29" s="206" t="e">
        <f t="shared" si="6"/>
        <v>#DIV/0!</v>
      </c>
    </row>
    <row r="30" spans="1:11" x14ac:dyDescent="0.25">
      <c r="A30" s="14"/>
      <c r="B30" s="14"/>
      <c r="C30" s="22"/>
      <c r="D30" s="97">
        <v>6614</v>
      </c>
      <c r="E30" s="105" t="s">
        <v>276</v>
      </c>
      <c r="F30" s="267"/>
      <c r="G30" s="9"/>
      <c r="H30" s="10"/>
      <c r="I30" s="267">
        <v>840</v>
      </c>
      <c r="J30" s="211" t="e">
        <f t="shared" si="1"/>
        <v>#DIV/0!</v>
      </c>
      <c r="K30" s="211" t="e">
        <f t="shared" si="6"/>
        <v>#DIV/0!</v>
      </c>
    </row>
    <row r="31" spans="1:11" ht="39" x14ac:dyDescent="0.25">
      <c r="A31" s="129"/>
      <c r="B31" s="401"/>
      <c r="C31" s="401">
        <v>663</v>
      </c>
      <c r="D31" s="118"/>
      <c r="E31" s="158" t="s">
        <v>134</v>
      </c>
      <c r="F31" s="402">
        <f>SUM(F32:F33)</f>
        <v>0</v>
      </c>
      <c r="G31" s="253">
        <f>SUM(G32:G33)</f>
        <v>0</v>
      </c>
      <c r="H31" s="402">
        <f t="shared" ref="H31" si="12">SUM(H32+H33)</f>
        <v>0</v>
      </c>
      <c r="I31" s="402">
        <f>SUM(I32:I33)</f>
        <v>0</v>
      </c>
      <c r="J31" s="206" t="e">
        <f t="shared" si="1"/>
        <v>#DIV/0!</v>
      </c>
      <c r="K31" s="206" t="e">
        <f t="shared" si="6"/>
        <v>#DIV/0!</v>
      </c>
    </row>
    <row r="32" spans="1:11" x14ac:dyDescent="0.25">
      <c r="B32" s="403"/>
      <c r="C32" s="403"/>
      <c r="D32" s="403">
        <v>6631</v>
      </c>
      <c r="E32" s="159" t="s">
        <v>135</v>
      </c>
      <c r="F32" s="404"/>
      <c r="G32" s="405"/>
      <c r="H32" s="405"/>
      <c r="I32" s="404"/>
      <c r="J32" s="211" t="e">
        <f t="shared" si="1"/>
        <v>#DIV/0!</v>
      </c>
      <c r="K32" s="211" t="e">
        <f t="shared" si="6"/>
        <v>#DIV/0!</v>
      </c>
    </row>
    <row r="33" spans="1:11" x14ac:dyDescent="0.25">
      <c r="A33" s="130"/>
      <c r="B33" s="403"/>
      <c r="C33" s="403"/>
      <c r="D33" s="108">
        <v>6632</v>
      </c>
      <c r="E33" s="159" t="s">
        <v>191</v>
      </c>
      <c r="F33" s="404"/>
      <c r="G33" s="405"/>
      <c r="H33" s="405"/>
      <c r="I33" s="404"/>
      <c r="J33" s="211" t="e">
        <f t="shared" si="1"/>
        <v>#DIV/0!</v>
      </c>
      <c r="K33" s="211" t="e">
        <f t="shared" si="6"/>
        <v>#DIV/0!</v>
      </c>
    </row>
    <row r="34" spans="1:11" ht="41.45" customHeight="1" x14ac:dyDescent="0.25">
      <c r="A34" s="131"/>
      <c r="B34" s="406">
        <v>67</v>
      </c>
      <c r="C34" s="406"/>
      <c r="D34" s="406"/>
      <c r="E34" s="385" t="s">
        <v>136</v>
      </c>
      <c r="F34" s="384">
        <f>SUM(F35)</f>
        <v>60675.93</v>
      </c>
      <c r="G34" s="384">
        <f>SUM(G35)</f>
        <v>150665</v>
      </c>
      <c r="H34" s="384">
        <f t="shared" ref="H34" si="13">SUM(H35)</f>
        <v>0</v>
      </c>
      <c r="I34" s="384">
        <f>SUM(I35)</f>
        <v>68960.86</v>
      </c>
      <c r="J34" s="239">
        <f t="shared" si="1"/>
        <v>113.65439310118526</v>
      </c>
      <c r="K34" s="239">
        <f t="shared" si="6"/>
        <v>45.770988617130719</v>
      </c>
    </row>
    <row r="35" spans="1:11" ht="38.25" x14ac:dyDescent="0.25">
      <c r="A35" s="132"/>
      <c r="B35" s="119"/>
      <c r="C35" s="122">
        <v>671</v>
      </c>
      <c r="D35" s="122"/>
      <c r="E35" s="139" t="s">
        <v>241</v>
      </c>
      <c r="F35" s="134">
        <f>SUM(F36:F37)</f>
        <v>60675.93</v>
      </c>
      <c r="G35" s="134">
        <f>SUM(G36:G37)</f>
        <v>150665</v>
      </c>
      <c r="H35" s="134">
        <f t="shared" ref="H35" si="14">SUM(H36+H37)</f>
        <v>0</v>
      </c>
      <c r="I35" s="134">
        <f>SUM(I36:I37)</f>
        <v>68960.86</v>
      </c>
      <c r="J35" s="206">
        <f t="shared" si="1"/>
        <v>113.65439310118526</v>
      </c>
      <c r="K35" s="206">
        <f t="shared" si="6"/>
        <v>45.770988617130719</v>
      </c>
    </row>
    <row r="36" spans="1:11" ht="25.5" x14ac:dyDescent="0.25">
      <c r="A36" s="3"/>
      <c r="B36" s="81"/>
      <c r="C36" s="81"/>
      <c r="D36" s="70">
        <v>6711</v>
      </c>
      <c r="E36" s="107" t="s">
        <v>137</v>
      </c>
      <c r="F36" s="268">
        <v>60675.93</v>
      </c>
      <c r="G36" s="208">
        <v>150665</v>
      </c>
      <c r="H36" s="76"/>
      <c r="I36" s="268">
        <v>68960.86</v>
      </c>
      <c r="J36" s="211">
        <f t="shared" si="1"/>
        <v>113.65439310118526</v>
      </c>
      <c r="K36" s="211">
        <f t="shared" si="6"/>
        <v>45.770988617130719</v>
      </c>
    </row>
    <row r="37" spans="1:11" ht="25.5" x14ac:dyDescent="0.25">
      <c r="A37" s="3"/>
      <c r="B37" s="81"/>
      <c r="C37" s="81"/>
      <c r="D37" s="70">
        <v>6712</v>
      </c>
      <c r="E37" s="107" t="s">
        <v>192</v>
      </c>
      <c r="F37" s="268"/>
      <c r="G37" s="76"/>
      <c r="H37" s="76"/>
      <c r="I37" s="268"/>
      <c r="J37" s="211" t="e">
        <f t="shared" si="1"/>
        <v>#DIV/0!</v>
      </c>
      <c r="K37" s="211" t="e">
        <f t="shared" si="6"/>
        <v>#DIV/0!</v>
      </c>
    </row>
    <row r="38" spans="1:11" ht="25.5" x14ac:dyDescent="0.25">
      <c r="A38" s="334">
        <v>7</v>
      </c>
      <c r="B38" s="341"/>
      <c r="C38" s="341"/>
      <c r="D38" s="341"/>
      <c r="E38" s="336" t="s">
        <v>6</v>
      </c>
      <c r="F38" s="383">
        <f>SUM(F39)</f>
        <v>0</v>
      </c>
      <c r="G38" s="337">
        <f>SUM(G39)</f>
        <v>0</v>
      </c>
      <c r="H38" s="337">
        <f>SUM(H39)</f>
        <v>0</v>
      </c>
      <c r="I38" s="383">
        <f>SUM(I39)</f>
        <v>0</v>
      </c>
      <c r="J38" s="370" t="e">
        <f t="shared" si="1"/>
        <v>#DIV/0!</v>
      </c>
      <c r="K38" s="370" t="e">
        <f t="shared" si="6"/>
        <v>#DIV/0!</v>
      </c>
    </row>
    <row r="39" spans="1:11" ht="25.5" x14ac:dyDescent="0.25">
      <c r="A39" s="17"/>
      <c r="B39" s="123">
        <v>72</v>
      </c>
      <c r="C39" s="124"/>
      <c r="D39" s="123"/>
      <c r="E39" s="125" t="s">
        <v>21</v>
      </c>
      <c r="F39" s="133">
        <f t="shared" ref="F39:I39" si="15">SUM(F40)</f>
        <v>0</v>
      </c>
      <c r="G39" s="133">
        <f t="shared" si="15"/>
        <v>0</v>
      </c>
      <c r="H39" s="133">
        <f t="shared" si="15"/>
        <v>0</v>
      </c>
      <c r="I39" s="133">
        <f t="shared" si="15"/>
        <v>0</v>
      </c>
      <c r="J39" s="239" t="e">
        <f t="shared" si="1"/>
        <v>#DIV/0!</v>
      </c>
      <c r="K39" s="239" t="e">
        <f t="shared" si="6"/>
        <v>#DIV/0!</v>
      </c>
    </row>
    <row r="40" spans="1:11" ht="15.75" customHeight="1" x14ac:dyDescent="0.25">
      <c r="A40" s="41"/>
      <c r="B40" s="41"/>
      <c r="C40" s="86">
        <v>721</v>
      </c>
      <c r="D40" s="100"/>
      <c r="E40" s="386" t="s">
        <v>138</v>
      </c>
      <c r="F40" s="39">
        <f>SUM(F41)</f>
        <v>0</v>
      </c>
      <c r="G40" s="42">
        <f>SUM(G41)</f>
        <v>0</v>
      </c>
      <c r="H40" s="42">
        <f>SUM(H41)</f>
        <v>0</v>
      </c>
      <c r="I40" s="39">
        <f>SUM(I41)</f>
        <v>0</v>
      </c>
      <c r="J40" s="206" t="e">
        <f t="shared" si="1"/>
        <v>#DIV/0!</v>
      </c>
      <c r="K40" s="206" t="e">
        <f t="shared" si="6"/>
        <v>#DIV/0!</v>
      </c>
    </row>
    <row r="41" spans="1:11" ht="15.75" customHeight="1" x14ac:dyDescent="0.25">
      <c r="A41" s="11"/>
      <c r="B41" s="14"/>
      <c r="C41" s="14"/>
      <c r="D41" s="97">
        <v>7211</v>
      </c>
      <c r="E41" s="105" t="s">
        <v>139</v>
      </c>
      <c r="F41" s="266"/>
      <c r="G41" s="9"/>
      <c r="H41" s="9"/>
      <c r="I41" s="266"/>
      <c r="J41" s="211" t="e">
        <f t="shared" si="1"/>
        <v>#DIV/0!</v>
      </c>
      <c r="K41" s="211" t="e">
        <f t="shared" si="6"/>
        <v>#DIV/0!</v>
      </c>
    </row>
    <row r="42" spans="1:11" x14ac:dyDescent="0.25">
      <c r="A42" s="93"/>
      <c r="B42" s="93"/>
      <c r="C42" s="93"/>
      <c r="D42" s="97" t="s">
        <v>140</v>
      </c>
      <c r="E42" s="105"/>
      <c r="F42" s="266"/>
      <c r="G42" s="9"/>
      <c r="H42" s="9"/>
      <c r="I42" s="266"/>
      <c r="J42" s="211" t="e">
        <f t="shared" si="1"/>
        <v>#DIV/0!</v>
      </c>
      <c r="K42" s="211" t="e">
        <f t="shared" si="6"/>
        <v>#DIV/0!</v>
      </c>
    </row>
    <row r="43" spans="1:11" x14ac:dyDescent="0.25">
      <c r="A43" s="93">
        <v>9</v>
      </c>
      <c r="B43" s="93"/>
      <c r="C43" s="93"/>
      <c r="D43" s="97">
        <v>9221</v>
      </c>
      <c r="E43" s="105"/>
      <c r="F43" s="266"/>
      <c r="G43" s="9"/>
      <c r="H43" s="9"/>
      <c r="I43" s="266"/>
      <c r="J43" s="211" t="e">
        <f t="shared" si="1"/>
        <v>#DIV/0!</v>
      </c>
      <c r="K43" s="211" t="e">
        <f t="shared" si="6"/>
        <v>#DIV/0!</v>
      </c>
    </row>
    <row r="44" spans="1:11" x14ac:dyDescent="0.25">
      <c r="A44" s="93"/>
      <c r="B44" s="36"/>
      <c r="C44" s="37"/>
      <c r="D44" s="97"/>
      <c r="E44" s="105"/>
      <c r="F44" s="266"/>
      <c r="G44" s="9"/>
      <c r="H44" s="9"/>
      <c r="I44" s="266"/>
      <c r="J44" s="211" t="e">
        <f t="shared" si="1"/>
        <v>#DIV/0!</v>
      </c>
      <c r="K44" s="211" t="e">
        <f t="shared" si="6"/>
        <v>#DIV/0!</v>
      </c>
    </row>
    <row r="45" spans="1:11" ht="30" x14ac:dyDescent="0.25">
      <c r="A45" s="387"/>
      <c r="B45" s="388"/>
      <c r="C45" s="389"/>
      <c r="D45" s="390"/>
      <c r="E45" s="391" t="s">
        <v>128</v>
      </c>
      <c r="F45" s="391" t="s">
        <v>261</v>
      </c>
      <c r="G45" s="391" t="s">
        <v>267</v>
      </c>
      <c r="H45" s="392" t="s">
        <v>268</v>
      </c>
      <c r="I45" s="391" t="s">
        <v>273</v>
      </c>
      <c r="J45" s="393" t="s">
        <v>189</v>
      </c>
      <c r="K45" s="393" t="s">
        <v>244</v>
      </c>
    </row>
    <row r="46" spans="1:11" x14ac:dyDescent="0.25">
      <c r="A46" s="126"/>
      <c r="B46" s="126"/>
      <c r="C46" s="127"/>
      <c r="D46" s="128"/>
      <c r="E46" s="101">
        <v>1</v>
      </c>
      <c r="F46" s="102">
        <v>5</v>
      </c>
      <c r="G46" s="102">
        <v>3</v>
      </c>
      <c r="H46" s="102">
        <v>4</v>
      </c>
      <c r="I46" s="102">
        <v>5</v>
      </c>
      <c r="J46" s="112">
        <v>6</v>
      </c>
      <c r="K46" s="112">
        <v>7</v>
      </c>
    </row>
    <row r="47" spans="1:11" x14ac:dyDescent="0.25">
      <c r="A47" s="375"/>
      <c r="B47" s="83"/>
      <c r="C47" s="135"/>
      <c r="D47" s="376"/>
      <c r="E47" s="121" t="s">
        <v>10</v>
      </c>
      <c r="F47" s="109">
        <f>SUM(F48+F106)</f>
        <v>437890.08999999991</v>
      </c>
      <c r="G47" s="109">
        <f>SUM(G48+G106+G120)</f>
        <v>983309</v>
      </c>
      <c r="H47" s="109">
        <f>SUM(H48+H106)</f>
        <v>0</v>
      </c>
      <c r="I47" s="109">
        <f>SUM(I48+I106)</f>
        <v>543243.41</v>
      </c>
      <c r="J47" s="377">
        <f>SUM(I47/F47*100)</f>
        <v>124.05930675435019</v>
      </c>
      <c r="K47" s="377">
        <f>I47/G47*100</f>
        <v>55.246459658154258</v>
      </c>
    </row>
    <row r="48" spans="1:11" x14ac:dyDescent="0.25">
      <c r="A48" s="41">
        <v>3</v>
      </c>
      <c r="B48" s="86"/>
      <c r="C48" s="49"/>
      <c r="D48" s="118"/>
      <c r="E48" s="106" t="s">
        <v>7</v>
      </c>
      <c r="F48" s="42">
        <f>F49+F59+F92+F98+F102</f>
        <v>437890.08999999991</v>
      </c>
      <c r="G48" s="42">
        <f>SUM(G49+G59+G92+G98+G102)</f>
        <v>957409</v>
      </c>
      <c r="H48" s="42">
        <f>SUM(H49+H59+H92+H98+H102)</f>
        <v>0</v>
      </c>
      <c r="I48" s="42">
        <f>I49+I59+I92+I98+I102</f>
        <v>543243.41</v>
      </c>
      <c r="J48" s="378">
        <f t="shared" ref="J48:J117" si="16">SUM(I48/F48*100)</f>
        <v>124.05930675435019</v>
      </c>
      <c r="K48" s="378">
        <f t="shared" ref="K48:K111" si="17">I48/G48*100</f>
        <v>56.740996794473418</v>
      </c>
    </row>
    <row r="49" spans="1:11" x14ac:dyDescent="0.25">
      <c r="A49" s="113"/>
      <c r="B49" s="113">
        <v>31</v>
      </c>
      <c r="C49" s="113"/>
      <c r="D49" s="113"/>
      <c r="E49" s="161" t="s">
        <v>8</v>
      </c>
      <c r="F49" s="116">
        <f>F50+F54+F56</f>
        <v>367986.45999999996</v>
      </c>
      <c r="G49" s="116">
        <f t="shared" ref="G49:H49" si="18">SUM(G50+G54+G56)</f>
        <v>789171</v>
      </c>
      <c r="H49" s="116">
        <f t="shared" si="18"/>
        <v>0</v>
      </c>
      <c r="I49" s="116">
        <f>I50+I54+I56</f>
        <v>453475.98</v>
      </c>
      <c r="J49" s="239">
        <f t="shared" si="16"/>
        <v>123.2317026012316</v>
      </c>
      <c r="K49" s="239">
        <f t="shared" si="17"/>
        <v>57.462321854198898</v>
      </c>
    </row>
    <row r="50" spans="1:11" x14ac:dyDescent="0.25">
      <c r="A50" s="114"/>
      <c r="B50" s="114"/>
      <c r="C50" s="254">
        <v>311</v>
      </c>
      <c r="D50" s="114"/>
      <c r="E50" s="162" t="s">
        <v>141</v>
      </c>
      <c r="F50" s="117">
        <f>SUM(F51:F53)</f>
        <v>301209.43</v>
      </c>
      <c r="G50" s="253">
        <f>SUM(G51:G53)</f>
        <v>650335</v>
      </c>
      <c r="H50" s="117">
        <f t="shared" ref="H50" si="19">SUM(H51:H53)</f>
        <v>0</v>
      </c>
      <c r="I50" s="117">
        <f>SUM(I51:I53)</f>
        <v>376919.49</v>
      </c>
      <c r="J50" s="206">
        <f t="shared" si="16"/>
        <v>125.13535515803737</v>
      </c>
      <c r="K50" s="206">
        <f t="shared" si="17"/>
        <v>57.957743316905898</v>
      </c>
    </row>
    <row r="51" spans="1:11" x14ac:dyDescent="0.25">
      <c r="A51" s="94"/>
      <c r="B51" s="94"/>
      <c r="C51" s="94"/>
      <c r="D51" s="94">
        <v>3111</v>
      </c>
      <c r="E51" s="163" t="s">
        <v>142</v>
      </c>
      <c r="F51" s="264">
        <v>301209.43</v>
      </c>
      <c r="G51" s="264">
        <v>650335</v>
      </c>
      <c r="H51" s="96"/>
      <c r="I51" s="264">
        <v>376919.49</v>
      </c>
      <c r="J51" s="211">
        <f t="shared" si="16"/>
        <v>125.13535515803737</v>
      </c>
      <c r="K51" s="211">
        <f t="shared" si="17"/>
        <v>57.957743316905898</v>
      </c>
    </row>
    <row r="52" spans="1:11" x14ac:dyDescent="0.25">
      <c r="A52" s="94"/>
      <c r="B52" s="94"/>
      <c r="C52" s="94"/>
      <c r="D52" s="94">
        <v>3113</v>
      </c>
      <c r="E52" s="163" t="s">
        <v>143</v>
      </c>
      <c r="F52" s="264"/>
      <c r="G52" s="264"/>
      <c r="H52" s="96"/>
      <c r="I52" s="264"/>
      <c r="J52" s="211" t="e">
        <f t="shared" si="16"/>
        <v>#DIV/0!</v>
      </c>
      <c r="K52" s="211" t="e">
        <f t="shared" si="17"/>
        <v>#DIV/0!</v>
      </c>
    </row>
    <row r="53" spans="1:11" x14ac:dyDescent="0.25">
      <c r="A53" s="94"/>
      <c r="B53" s="94"/>
      <c r="C53" s="94"/>
      <c r="D53" s="94">
        <v>3114</v>
      </c>
      <c r="E53" s="163" t="s">
        <v>196</v>
      </c>
      <c r="F53" s="264"/>
      <c r="G53" s="264"/>
      <c r="H53" s="96"/>
      <c r="I53" s="264"/>
      <c r="J53" s="211" t="e">
        <f t="shared" si="16"/>
        <v>#DIV/0!</v>
      </c>
      <c r="K53" s="211" t="e">
        <f t="shared" si="17"/>
        <v>#DIV/0!</v>
      </c>
    </row>
    <row r="54" spans="1:11" x14ac:dyDescent="0.25">
      <c r="A54" s="114"/>
      <c r="B54" s="114"/>
      <c r="C54" s="254">
        <v>312</v>
      </c>
      <c r="D54" s="114"/>
      <c r="E54" s="162" t="s">
        <v>144</v>
      </c>
      <c r="F54" s="117">
        <f>SUM(F55)</f>
        <v>17027.919999999998</v>
      </c>
      <c r="G54" s="253">
        <f>SUM(G55)</f>
        <v>31520</v>
      </c>
      <c r="H54" s="117">
        <f t="shared" ref="H54" si="20">SUM(H55)</f>
        <v>0</v>
      </c>
      <c r="I54" s="117">
        <f>SUM(I55)</f>
        <v>14364.74</v>
      </c>
      <c r="J54" s="206">
        <f t="shared" si="16"/>
        <v>84.359921822512689</v>
      </c>
      <c r="K54" s="206">
        <f t="shared" si="17"/>
        <v>45.573413705583754</v>
      </c>
    </row>
    <row r="55" spans="1:11" x14ac:dyDescent="0.25">
      <c r="A55" s="94"/>
      <c r="B55" s="94"/>
      <c r="C55" s="94"/>
      <c r="D55" s="94">
        <v>3121</v>
      </c>
      <c r="E55" s="163" t="s">
        <v>144</v>
      </c>
      <c r="F55" s="264">
        <v>17027.919999999998</v>
      </c>
      <c r="G55" s="264">
        <v>31520</v>
      </c>
      <c r="H55" s="96"/>
      <c r="I55" s="264">
        <v>14364.74</v>
      </c>
      <c r="J55" s="211">
        <f t="shared" si="16"/>
        <v>84.359921822512689</v>
      </c>
      <c r="K55" s="211">
        <f t="shared" si="17"/>
        <v>45.573413705583754</v>
      </c>
    </row>
    <row r="56" spans="1:11" x14ac:dyDescent="0.25">
      <c r="A56" s="114"/>
      <c r="B56" s="114"/>
      <c r="C56" s="254">
        <v>313</v>
      </c>
      <c r="D56" s="114"/>
      <c r="E56" s="162" t="s">
        <v>145</v>
      </c>
      <c r="F56" s="117">
        <f>SUM(F57:F58)</f>
        <v>49749.11</v>
      </c>
      <c r="G56" s="253">
        <f>SUM(G57:G58)</f>
        <v>107316</v>
      </c>
      <c r="H56" s="117">
        <f t="shared" ref="H56" si="21">SUM(H57+H58)</f>
        <v>0</v>
      </c>
      <c r="I56" s="117">
        <f>SUM(I57:I58)</f>
        <v>62191.75</v>
      </c>
      <c r="J56" s="206">
        <f t="shared" si="16"/>
        <v>125.01077908730427</v>
      </c>
      <c r="K56" s="206">
        <f t="shared" si="17"/>
        <v>57.951982928920195</v>
      </c>
    </row>
    <row r="57" spans="1:11" x14ac:dyDescent="0.25">
      <c r="A57" s="94"/>
      <c r="B57" s="94"/>
      <c r="C57" s="94"/>
      <c r="D57" s="94">
        <v>3132</v>
      </c>
      <c r="E57" s="163" t="s">
        <v>146</v>
      </c>
      <c r="F57" s="264">
        <v>49749.11</v>
      </c>
      <c r="G57" s="264">
        <v>107316</v>
      </c>
      <c r="H57" s="96"/>
      <c r="I57" s="264">
        <v>62191.75</v>
      </c>
      <c r="J57" s="211">
        <f t="shared" si="16"/>
        <v>125.01077908730427</v>
      </c>
      <c r="K57" s="211">
        <f t="shared" si="17"/>
        <v>57.951982928920195</v>
      </c>
    </row>
    <row r="58" spans="1:11" x14ac:dyDescent="0.25">
      <c r="A58" s="94"/>
      <c r="B58" s="94"/>
      <c r="C58" s="94"/>
      <c r="D58" s="94">
        <v>3133</v>
      </c>
      <c r="E58" s="163" t="s">
        <v>147</v>
      </c>
      <c r="F58" s="115"/>
      <c r="G58" s="115"/>
      <c r="H58" s="94"/>
      <c r="I58" s="115"/>
      <c r="J58" s="211" t="e">
        <f t="shared" si="16"/>
        <v>#DIV/0!</v>
      </c>
      <c r="K58" s="211" t="e">
        <f t="shared" si="17"/>
        <v>#DIV/0!</v>
      </c>
    </row>
    <row r="59" spans="1:11" x14ac:dyDescent="0.25">
      <c r="A59" s="113"/>
      <c r="B59" s="113">
        <v>32</v>
      </c>
      <c r="C59" s="113"/>
      <c r="D59" s="113"/>
      <c r="E59" s="161" t="s">
        <v>16</v>
      </c>
      <c r="F59" s="116">
        <f>SUM(F60+F65+F72+F82+F84)</f>
        <v>69609.34</v>
      </c>
      <c r="G59" s="116">
        <f>SUM(G60+G65+G72+G82+G84)</f>
        <v>156958</v>
      </c>
      <c r="H59" s="116">
        <f>SUM(H60+H65+H72+H82+H84)</f>
        <v>0</v>
      </c>
      <c r="I59" s="116">
        <f>SUM(I60+I65+I72+I82+I84)</f>
        <v>89233.53</v>
      </c>
      <c r="J59" s="239">
        <f t="shared" si="16"/>
        <v>128.19189206505911</v>
      </c>
      <c r="K59" s="239">
        <f t="shared" si="17"/>
        <v>56.851852087819665</v>
      </c>
    </row>
    <row r="60" spans="1:11" x14ac:dyDescent="0.25">
      <c r="A60" s="114"/>
      <c r="B60" s="114"/>
      <c r="C60" s="254">
        <v>321</v>
      </c>
      <c r="D60" s="114"/>
      <c r="E60" s="162" t="s">
        <v>148</v>
      </c>
      <c r="F60" s="117">
        <f>SUM(F61:F64)</f>
        <v>18213.45</v>
      </c>
      <c r="G60" s="253">
        <v>35637</v>
      </c>
      <c r="H60" s="117">
        <f t="shared" ref="H60" si="22">SUM(H61:H64)</f>
        <v>0</v>
      </c>
      <c r="I60" s="117">
        <f>SUM(I61:I64)</f>
        <v>31536.87</v>
      </c>
      <c r="J60" s="206">
        <f t="shared" si="16"/>
        <v>173.15154460028162</v>
      </c>
      <c r="K60" s="206">
        <f t="shared" si="17"/>
        <v>88.494738614361481</v>
      </c>
    </row>
    <row r="61" spans="1:11" x14ac:dyDescent="0.25">
      <c r="A61" s="94"/>
      <c r="B61" s="94"/>
      <c r="C61" s="94"/>
      <c r="D61" s="94">
        <v>3211</v>
      </c>
      <c r="E61" s="163" t="s">
        <v>149</v>
      </c>
      <c r="F61" s="264">
        <v>1832.78</v>
      </c>
      <c r="G61" s="264"/>
      <c r="H61" s="96"/>
      <c r="I61" s="264">
        <v>360</v>
      </c>
      <c r="J61" s="211">
        <f t="shared" si="16"/>
        <v>19.642292037233055</v>
      </c>
      <c r="K61" s="211" t="e">
        <f t="shared" si="17"/>
        <v>#DIV/0!</v>
      </c>
    </row>
    <row r="62" spans="1:11" ht="26.25" x14ac:dyDescent="0.25">
      <c r="A62" s="94"/>
      <c r="B62" s="94"/>
      <c r="C62" s="94"/>
      <c r="D62" s="94">
        <v>3212</v>
      </c>
      <c r="E62" s="163" t="s">
        <v>221</v>
      </c>
      <c r="F62" s="264">
        <v>15934.68</v>
      </c>
      <c r="G62" s="264"/>
      <c r="H62" s="96"/>
      <c r="I62" s="264">
        <v>14901.87</v>
      </c>
      <c r="J62" s="211">
        <f t="shared" si="16"/>
        <v>93.518476681050387</v>
      </c>
      <c r="K62" s="211" t="e">
        <f t="shared" si="17"/>
        <v>#DIV/0!</v>
      </c>
    </row>
    <row r="63" spans="1:11" x14ac:dyDescent="0.25">
      <c r="A63" s="94"/>
      <c r="B63" s="94"/>
      <c r="C63" s="94"/>
      <c r="D63" s="94">
        <v>3213</v>
      </c>
      <c r="E63" s="163" t="s">
        <v>150</v>
      </c>
      <c r="F63" s="264">
        <v>443</v>
      </c>
      <c r="G63" s="264"/>
      <c r="H63" s="96"/>
      <c r="I63" s="264">
        <v>16219.8</v>
      </c>
      <c r="J63" s="211">
        <f t="shared" si="16"/>
        <v>3661.3544018058692</v>
      </c>
      <c r="K63" s="211" t="e">
        <f t="shared" si="17"/>
        <v>#DIV/0!</v>
      </c>
    </row>
    <row r="64" spans="1:11" x14ac:dyDescent="0.25">
      <c r="A64" s="94"/>
      <c r="B64" s="94"/>
      <c r="C64" s="94"/>
      <c r="D64" s="94">
        <v>3214</v>
      </c>
      <c r="E64" s="163" t="s">
        <v>151</v>
      </c>
      <c r="F64" s="115">
        <v>2.99</v>
      </c>
      <c r="G64" s="270"/>
      <c r="H64" s="94"/>
      <c r="I64" s="115">
        <v>55.2</v>
      </c>
      <c r="J64" s="211">
        <f t="shared" si="16"/>
        <v>1846.153846153846</v>
      </c>
      <c r="K64" s="211" t="e">
        <f t="shared" si="17"/>
        <v>#DIV/0!</v>
      </c>
    </row>
    <row r="65" spans="1:11" x14ac:dyDescent="0.25">
      <c r="A65" s="114"/>
      <c r="B65" s="114"/>
      <c r="C65" s="254">
        <v>322</v>
      </c>
      <c r="D65" s="114"/>
      <c r="E65" s="162" t="s">
        <v>152</v>
      </c>
      <c r="F65" s="117">
        <f>SUM(F66:F71)</f>
        <v>24354.85</v>
      </c>
      <c r="G65" s="253">
        <v>46545</v>
      </c>
      <c r="H65" s="117">
        <f t="shared" ref="H65" si="23">SUM(H66:H71)</f>
        <v>0</v>
      </c>
      <c r="I65" s="117">
        <f>SUM(I66:I71)</f>
        <v>20385.740000000002</v>
      </c>
      <c r="J65" s="206">
        <f t="shared" si="16"/>
        <v>83.702999607880997</v>
      </c>
      <c r="K65" s="206">
        <f t="shared" si="17"/>
        <v>43.797915995273392</v>
      </c>
    </row>
    <row r="66" spans="1:11" x14ac:dyDescent="0.25">
      <c r="A66" s="94"/>
      <c r="B66" s="94"/>
      <c r="C66" s="94"/>
      <c r="D66" s="94">
        <v>3221</v>
      </c>
      <c r="E66" s="163" t="s">
        <v>153</v>
      </c>
      <c r="F66" s="264">
        <v>2546.13</v>
      </c>
      <c r="G66" s="264"/>
      <c r="H66" s="96"/>
      <c r="I66" s="264">
        <v>1718.77</v>
      </c>
      <c r="J66" s="211">
        <f t="shared" si="16"/>
        <v>67.505194157407516</v>
      </c>
      <c r="K66" s="211" t="e">
        <f t="shared" si="17"/>
        <v>#DIV/0!</v>
      </c>
    </row>
    <row r="67" spans="1:11" x14ac:dyDescent="0.25">
      <c r="A67" s="94"/>
      <c r="B67" s="94"/>
      <c r="C67" s="94"/>
      <c r="D67" s="94">
        <v>3222</v>
      </c>
      <c r="E67" s="163" t="s">
        <v>154</v>
      </c>
      <c r="F67" s="115">
        <v>12988.72</v>
      </c>
      <c r="G67" s="115"/>
      <c r="H67" s="94"/>
      <c r="I67" s="115">
        <v>12376.89</v>
      </c>
      <c r="J67" s="211">
        <f t="shared" si="16"/>
        <v>95.2895281444207</v>
      </c>
      <c r="K67" s="211" t="e">
        <f t="shared" si="17"/>
        <v>#DIV/0!</v>
      </c>
    </row>
    <row r="68" spans="1:11" x14ac:dyDescent="0.25">
      <c r="A68" s="94"/>
      <c r="B68" s="94"/>
      <c r="C68" s="94"/>
      <c r="D68" s="94">
        <v>3223</v>
      </c>
      <c r="E68" s="163" t="s">
        <v>155</v>
      </c>
      <c r="F68" s="264">
        <v>4669.3500000000004</v>
      </c>
      <c r="G68" s="264"/>
      <c r="H68" s="96"/>
      <c r="I68" s="264">
        <v>5382.79</v>
      </c>
      <c r="J68" s="211">
        <f t="shared" si="16"/>
        <v>115.27921445169027</v>
      </c>
      <c r="K68" s="211" t="e">
        <f t="shared" si="17"/>
        <v>#DIV/0!</v>
      </c>
    </row>
    <row r="69" spans="1:11" ht="26.25" x14ac:dyDescent="0.25">
      <c r="A69" s="94"/>
      <c r="B69" s="94"/>
      <c r="C69" s="94"/>
      <c r="D69" s="94">
        <v>3224</v>
      </c>
      <c r="E69" s="163" t="s">
        <v>156</v>
      </c>
      <c r="F69" s="264">
        <v>181.52</v>
      </c>
      <c r="G69" s="264"/>
      <c r="H69" s="96"/>
      <c r="I69" s="264">
        <v>68.290000000000006</v>
      </c>
      <c r="J69" s="211">
        <f t="shared" si="16"/>
        <v>37.621198765976203</v>
      </c>
      <c r="K69" s="211" t="e">
        <f t="shared" si="17"/>
        <v>#DIV/0!</v>
      </c>
    </row>
    <row r="70" spans="1:11" x14ac:dyDescent="0.25">
      <c r="A70" s="94"/>
      <c r="B70" s="94"/>
      <c r="C70" s="94"/>
      <c r="D70" s="94">
        <v>3225</v>
      </c>
      <c r="E70" s="163" t="s">
        <v>157</v>
      </c>
      <c r="F70" s="115">
        <v>3969.13</v>
      </c>
      <c r="G70" s="115"/>
      <c r="H70" s="94"/>
      <c r="I70" s="115">
        <v>839</v>
      </c>
      <c r="J70" s="211">
        <f t="shared" si="16"/>
        <v>21.138133545638464</v>
      </c>
      <c r="K70" s="211" t="e">
        <f t="shared" si="17"/>
        <v>#DIV/0!</v>
      </c>
    </row>
    <row r="71" spans="1:11" ht="26.25" x14ac:dyDescent="0.25">
      <c r="A71" s="94"/>
      <c r="B71" s="94"/>
      <c r="C71" s="94"/>
      <c r="D71" s="94">
        <v>3227</v>
      </c>
      <c r="E71" s="163" t="s">
        <v>158</v>
      </c>
      <c r="F71" s="115"/>
      <c r="G71" s="115"/>
      <c r="H71" s="94"/>
      <c r="I71" s="115"/>
      <c r="J71" s="211" t="e">
        <f t="shared" si="16"/>
        <v>#DIV/0!</v>
      </c>
      <c r="K71" s="211" t="e">
        <f t="shared" si="17"/>
        <v>#DIV/0!</v>
      </c>
    </row>
    <row r="72" spans="1:11" x14ac:dyDescent="0.25">
      <c r="A72" s="114"/>
      <c r="B72" s="114"/>
      <c r="C72" s="254">
        <v>323</v>
      </c>
      <c r="D72" s="114"/>
      <c r="E72" s="162" t="s">
        <v>159</v>
      </c>
      <c r="F72" s="117">
        <f>SUM(F73:F81)</f>
        <v>25924.950000000004</v>
      </c>
      <c r="G72" s="253">
        <v>72360</v>
      </c>
      <c r="H72" s="117">
        <f t="shared" ref="H72" si="24">SUM(H73:H81)</f>
        <v>0</v>
      </c>
      <c r="I72" s="117">
        <f>SUM(I73:I81)</f>
        <v>35838.92</v>
      </c>
      <c r="J72" s="206">
        <f t="shared" si="16"/>
        <v>138.24103807336172</v>
      </c>
      <c r="K72" s="206">
        <f t="shared" si="17"/>
        <v>49.528634604754004</v>
      </c>
    </row>
    <row r="73" spans="1:11" x14ac:dyDescent="0.25">
      <c r="A73" s="94"/>
      <c r="B73" s="94"/>
      <c r="C73" s="94"/>
      <c r="D73" s="94">
        <v>3231</v>
      </c>
      <c r="E73" s="163" t="s">
        <v>160</v>
      </c>
      <c r="F73" s="264">
        <v>24026.29</v>
      </c>
      <c r="G73" s="264"/>
      <c r="H73" s="96"/>
      <c r="I73" s="264">
        <v>24447.27</v>
      </c>
      <c r="J73" s="211">
        <f t="shared" si="16"/>
        <v>101.75216398370286</v>
      </c>
      <c r="K73" s="211" t="e">
        <f t="shared" si="17"/>
        <v>#DIV/0!</v>
      </c>
    </row>
    <row r="74" spans="1:11" ht="26.25" x14ac:dyDescent="0.25">
      <c r="A74" s="94"/>
      <c r="B74" s="94"/>
      <c r="C74" s="94"/>
      <c r="D74" s="94">
        <v>3232</v>
      </c>
      <c r="E74" s="163" t="s">
        <v>161</v>
      </c>
      <c r="F74" s="264">
        <v>375.04</v>
      </c>
      <c r="G74" s="264"/>
      <c r="H74" s="96"/>
      <c r="I74" s="264">
        <v>8192.5499999999993</v>
      </c>
      <c r="J74" s="211">
        <f t="shared" si="16"/>
        <v>2184.4469923208189</v>
      </c>
      <c r="K74" s="211" t="e">
        <f t="shared" si="17"/>
        <v>#DIV/0!</v>
      </c>
    </row>
    <row r="75" spans="1:11" x14ac:dyDescent="0.25">
      <c r="A75" s="94"/>
      <c r="B75" s="94"/>
      <c r="C75" s="94"/>
      <c r="D75" s="94">
        <v>3233</v>
      </c>
      <c r="E75" s="163" t="s">
        <v>162</v>
      </c>
      <c r="F75" s="115"/>
      <c r="G75" s="115"/>
      <c r="H75" s="94"/>
      <c r="I75" s="115"/>
      <c r="J75" s="211" t="e">
        <f t="shared" si="16"/>
        <v>#DIV/0!</v>
      </c>
      <c r="K75" s="211" t="e">
        <f t="shared" si="17"/>
        <v>#DIV/0!</v>
      </c>
    </row>
    <row r="76" spans="1:11" x14ac:dyDescent="0.25">
      <c r="A76" s="94"/>
      <c r="B76" s="94"/>
      <c r="C76" s="94"/>
      <c r="D76" s="94">
        <v>3234</v>
      </c>
      <c r="E76" s="163" t="s">
        <v>163</v>
      </c>
      <c r="F76" s="264">
        <v>635.58000000000004</v>
      </c>
      <c r="G76" s="264"/>
      <c r="H76" s="96"/>
      <c r="I76" s="264">
        <v>524.14</v>
      </c>
      <c r="J76" s="211">
        <f t="shared" si="16"/>
        <v>82.466408634632927</v>
      </c>
      <c r="K76" s="211" t="e">
        <f t="shared" si="17"/>
        <v>#DIV/0!</v>
      </c>
    </row>
    <row r="77" spans="1:11" x14ac:dyDescent="0.25">
      <c r="A77" s="94"/>
      <c r="B77" s="94"/>
      <c r="C77" s="94"/>
      <c r="D77" s="94">
        <v>3235</v>
      </c>
      <c r="E77" s="163" t="s">
        <v>164</v>
      </c>
      <c r="F77" s="115"/>
      <c r="G77" s="115"/>
      <c r="H77" s="94"/>
      <c r="I77" s="115"/>
      <c r="J77" s="211" t="e">
        <f t="shared" si="16"/>
        <v>#DIV/0!</v>
      </c>
      <c r="K77" s="211" t="e">
        <f t="shared" si="17"/>
        <v>#DIV/0!</v>
      </c>
    </row>
    <row r="78" spans="1:11" x14ac:dyDescent="0.25">
      <c r="A78" s="94"/>
      <c r="B78" s="94"/>
      <c r="C78" s="94"/>
      <c r="D78" s="94">
        <v>3236</v>
      </c>
      <c r="E78" s="163" t="s">
        <v>165</v>
      </c>
      <c r="F78" s="264"/>
      <c r="G78" s="264"/>
      <c r="H78" s="96"/>
      <c r="I78" s="264"/>
      <c r="J78" s="211" t="e">
        <f t="shared" si="16"/>
        <v>#DIV/0!</v>
      </c>
      <c r="K78" s="211" t="e">
        <f t="shared" si="17"/>
        <v>#DIV/0!</v>
      </c>
    </row>
    <row r="79" spans="1:11" x14ac:dyDescent="0.25">
      <c r="A79" s="94"/>
      <c r="B79" s="94"/>
      <c r="C79" s="94"/>
      <c r="D79" s="94">
        <v>3237</v>
      </c>
      <c r="E79" s="163" t="s">
        <v>166</v>
      </c>
      <c r="F79" s="264">
        <v>62.5</v>
      </c>
      <c r="G79" s="115"/>
      <c r="H79" s="94"/>
      <c r="I79" s="264">
        <v>62.5</v>
      </c>
      <c r="J79" s="211">
        <f t="shared" si="16"/>
        <v>100</v>
      </c>
      <c r="K79" s="211" t="e">
        <f t="shared" si="17"/>
        <v>#DIV/0!</v>
      </c>
    </row>
    <row r="80" spans="1:11" x14ac:dyDescent="0.25">
      <c r="A80" s="94"/>
      <c r="B80" s="94"/>
      <c r="C80" s="94"/>
      <c r="D80" s="94">
        <v>3238</v>
      </c>
      <c r="E80" s="163" t="s">
        <v>167</v>
      </c>
      <c r="F80" s="264">
        <v>675.54</v>
      </c>
      <c r="G80" s="264"/>
      <c r="H80" s="96"/>
      <c r="I80" s="264">
        <v>667.2</v>
      </c>
      <c r="J80" s="211">
        <f t="shared" si="16"/>
        <v>98.765432098765444</v>
      </c>
      <c r="K80" s="211" t="e">
        <f t="shared" si="17"/>
        <v>#DIV/0!</v>
      </c>
    </row>
    <row r="81" spans="1:11" x14ac:dyDescent="0.25">
      <c r="A81" s="94"/>
      <c r="B81" s="94"/>
      <c r="C81" s="94"/>
      <c r="D81" s="94">
        <v>3239</v>
      </c>
      <c r="E81" s="163" t="s">
        <v>168</v>
      </c>
      <c r="F81" s="115">
        <v>150</v>
      </c>
      <c r="G81" s="115"/>
      <c r="H81" s="94"/>
      <c r="I81" s="264">
        <v>1945.26</v>
      </c>
      <c r="J81" s="211">
        <f t="shared" si="16"/>
        <v>1296.8400000000001</v>
      </c>
      <c r="K81" s="211" t="e">
        <f t="shared" si="17"/>
        <v>#DIV/0!</v>
      </c>
    </row>
    <row r="82" spans="1:11" ht="26.25" x14ac:dyDescent="0.25">
      <c r="A82" s="114"/>
      <c r="B82" s="114"/>
      <c r="C82" s="114">
        <v>324</v>
      </c>
      <c r="D82" s="114"/>
      <c r="E82" s="162" t="s">
        <v>214</v>
      </c>
      <c r="F82" s="114">
        <f t="shared" ref="F82:I82" si="25">SUM(F83)</f>
        <v>0</v>
      </c>
      <c r="G82" s="114">
        <f t="shared" si="25"/>
        <v>0</v>
      </c>
      <c r="H82" s="114">
        <f t="shared" si="25"/>
        <v>0</v>
      </c>
      <c r="I82" s="114">
        <f t="shared" si="25"/>
        <v>0</v>
      </c>
      <c r="J82" s="206" t="e">
        <f t="shared" si="16"/>
        <v>#DIV/0!</v>
      </c>
      <c r="K82" s="206" t="e">
        <f t="shared" si="17"/>
        <v>#DIV/0!</v>
      </c>
    </row>
    <row r="83" spans="1:11" ht="26.25" x14ac:dyDescent="0.25">
      <c r="A83" s="115"/>
      <c r="B83" s="115"/>
      <c r="C83" s="115"/>
      <c r="D83" s="115">
        <v>3241</v>
      </c>
      <c r="E83" s="186" t="s">
        <v>214</v>
      </c>
      <c r="F83" s="115"/>
      <c r="G83" s="115"/>
      <c r="H83" s="115"/>
      <c r="I83" s="115"/>
      <c r="J83" s="211" t="e">
        <f t="shared" si="16"/>
        <v>#DIV/0!</v>
      </c>
      <c r="K83" s="211" t="e">
        <f t="shared" si="17"/>
        <v>#DIV/0!</v>
      </c>
    </row>
    <row r="84" spans="1:11" ht="26.25" x14ac:dyDescent="0.25">
      <c r="A84" s="114"/>
      <c r="B84" s="114"/>
      <c r="C84" s="254">
        <v>329</v>
      </c>
      <c r="D84" s="114"/>
      <c r="E84" s="162" t="s">
        <v>169</v>
      </c>
      <c r="F84" s="117">
        <f>SUM(F85:F91)</f>
        <v>1116.0899999999999</v>
      </c>
      <c r="G84" s="253">
        <f>SUM(G85:G91)</f>
        <v>2416</v>
      </c>
      <c r="H84" s="117">
        <f t="shared" ref="H84" si="26">SUM(H85:H91)</f>
        <v>0</v>
      </c>
      <c r="I84" s="117">
        <f>SUM(I85:I91)</f>
        <v>1472</v>
      </c>
      <c r="J84" s="206">
        <f t="shared" si="16"/>
        <v>131.8890053669507</v>
      </c>
      <c r="K84" s="206">
        <f t="shared" si="17"/>
        <v>60.927152317880797</v>
      </c>
    </row>
    <row r="85" spans="1:11" ht="26.25" x14ac:dyDescent="0.25">
      <c r="A85" s="94"/>
      <c r="B85" s="94"/>
      <c r="C85" s="94"/>
      <c r="D85" s="94">
        <v>3291</v>
      </c>
      <c r="E85" s="163" t="s">
        <v>170</v>
      </c>
      <c r="F85" s="264"/>
      <c r="G85" s="115"/>
      <c r="H85" s="96"/>
      <c r="I85" s="264"/>
      <c r="J85" s="211" t="e">
        <f t="shared" si="16"/>
        <v>#DIV/0!</v>
      </c>
      <c r="K85" s="211" t="e">
        <f t="shared" si="17"/>
        <v>#DIV/0!</v>
      </c>
    </row>
    <row r="86" spans="1:11" x14ac:dyDescent="0.25">
      <c r="A86" s="94"/>
      <c r="B86" s="94"/>
      <c r="C86" s="94"/>
      <c r="D86" s="94">
        <v>3292</v>
      </c>
      <c r="E86" s="163" t="s">
        <v>171</v>
      </c>
      <c r="F86" s="115"/>
      <c r="G86" s="115"/>
      <c r="H86" s="94"/>
      <c r="I86" s="115"/>
      <c r="J86" s="211" t="e">
        <f t="shared" si="16"/>
        <v>#DIV/0!</v>
      </c>
      <c r="K86" s="211" t="e">
        <f t="shared" si="17"/>
        <v>#DIV/0!</v>
      </c>
    </row>
    <row r="87" spans="1:11" x14ac:dyDescent="0.25">
      <c r="A87" s="94"/>
      <c r="B87" s="94"/>
      <c r="C87" s="94"/>
      <c r="D87" s="94">
        <v>3293</v>
      </c>
      <c r="E87" s="163" t="s">
        <v>172</v>
      </c>
      <c r="F87" s="115"/>
      <c r="G87" s="115"/>
      <c r="H87" s="94"/>
      <c r="I87" s="115"/>
      <c r="J87" s="211" t="e">
        <f t="shared" si="16"/>
        <v>#DIV/0!</v>
      </c>
      <c r="K87" s="211" t="e">
        <f t="shared" si="17"/>
        <v>#DIV/0!</v>
      </c>
    </row>
    <row r="88" spans="1:11" x14ac:dyDescent="0.25">
      <c r="A88" s="94"/>
      <c r="B88" s="94"/>
      <c r="C88" s="94"/>
      <c r="D88" s="94">
        <v>3294</v>
      </c>
      <c r="E88" s="163" t="s">
        <v>173</v>
      </c>
      <c r="F88" s="115">
        <v>108.09</v>
      </c>
      <c r="G88" s="115"/>
      <c r="H88" s="94"/>
      <c r="I88" s="115">
        <v>150</v>
      </c>
      <c r="J88" s="211">
        <f t="shared" si="16"/>
        <v>138.77324451845683</v>
      </c>
      <c r="K88" s="211" t="e">
        <f t="shared" si="17"/>
        <v>#DIV/0!</v>
      </c>
    </row>
    <row r="89" spans="1:11" x14ac:dyDescent="0.25">
      <c r="A89" s="94"/>
      <c r="B89" s="94"/>
      <c r="C89" s="94"/>
      <c r="D89" s="94">
        <v>3295</v>
      </c>
      <c r="E89" s="163" t="s">
        <v>174</v>
      </c>
      <c r="F89" s="115">
        <v>1008</v>
      </c>
      <c r="G89" s="115"/>
      <c r="H89" s="94"/>
      <c r="I89" s="115">
        <v>1322</v>
      </c>
      <c r="J89" s="211">
        <f t="shared" si="16"/>
        <v>131.15079365079364</v>
      </c>
      <c r="K89" s="211" t="e">
        <f t="shared" si="17"/>
        <v>#DIV/0!</v>
      </c>
    </row>
    <row r="90" spans="1:11" x14ac:dyDescent="0.25">
      <c r="A90" s="94"/>
      <c r="B90" s="94"/>
      <c r="C90" s="94"/>
      <c r="D90" s="94">
        <v>3296</v>
      </c>
      <c r="E90" s="163" t="s">
        <v>175</v>
      </c>
      <c r="F90" s="115"/>
      <c r="G90" s="115"/>
      <c r="H90" s="94"/>
      <c r="I90" s="115"/>
      <c r="J90" s="211" t="e">
        <f t="shared" si="16"/>
        <v>#DIV/0!</v>
      </c>
      <c r="K90" s="211" t="e">
        <f t="shared" si="17"/>
        <v>#DIV/0!</v>
      </c>
    </row>
    <row r="91" spans="1:11" ht="26.25" x14ac:dyDescent="0.25">
      <c r="A91" s="94"/>
      <c r="B91" s="94"/>
      <c r="C91" s="94"/>
      <c r="D91" s="94">
        <v>3299</v>
      </c>
      <c r="E91" s="163" t="s">
        <v>169</v>
      </c>
      <c r="F91" s="264"/>
      <c r="G91" s="115">
        <v>2416</v>
      </c>
      <c r="H91" s="96"/>
      <c r="I91" s="264"/>
      <c r="J91" s="211" t="e">
        <f t="shared" si="16"/>
        <v>#DIV/0!</v>
      </c>
      <c r="K91" s="211">
        <f t="shared" si="17"/>
        <v>0</v>
      </c>
    </row>
    <row r="92" spans="1:11" x14ac:dyDescent="0.25">
      <c r="A92" s="113"/>
      <c r="B92" s="113">
        <v>34</v>
      </c>
      <c r="C92" s="113"/>
      <c r="D92" s="113"/>
      <c r="E92" s="161" t="s">
        <v>49</v>
      </c>
      <c r="F92" s="116">
        <f>SUM(F93)</f>
        <v>294.29000000000002</v>
      </c>
      <c r="G92" s="116">
        <f t="shared" ref="G92:H92" si="27">SUM(G93)</f>
        <v>550</v>
      </c>
      <c r="H92" s="116">
        <f t="shared" si="27"/>
        <v>0</v>
      </c>
      <c r="I92" s="116">
        <f>SUM(I93)</f>
        <v>353.9</v>
      </c>
      <c r="J92" s="239">
        <f t="shared" si="16"/>
        <v>120.25553025926806</v>
      </c>
      <c r="K92" s="239">
        <f t="shared" si="17"/>
        <v>64.345454545454544</v>
      </c>
    </row>
    <row r="93" spans="1:11" x14ac:dyDescent="0.25">
      <c r="A93" s="114"/>
      <c r="B93" s="114"/>
      <c r="C93" s="254">
        <v>343</v>
      </c>
      <c r="D93" s="114"/>
      <c r="E93" s="162" t="s">
        <v>193</v>
      </c>
      <c r="F93" s="117">
        <f>SUM(F94:F97)</f>
        <v>294.29000000000002</v>
      </c>
      <c r="G93" s="253">
        <f>SUM(G94:G97)</f>
        <v>550</v>
      </c>
      <c r="H93" s="117">
        <f t="shared" ref="H93" si="28">SUM(H94:H97)</f>
        <v>0</v>
      </c>
      <c r="I93" s="117">
        <f>SUM(I94:I97)</f>
        <v>353.9</v>
      </c>
      <c r="J93" s="206">
        <f t="shared" si="16"/>
        <v>120.25553025926806</v>
      </c>
      <c r="K93" s="206">
        <f t="shared" si="17"/>
        <v>64.345454545454544</v>
      </c>
    </row>
    <row r="94" spans="1:11" ht="26.25" x14ac:dyDescent="0.25">
      <c r="A94" s="94"/>
      <c r="B94" s="94"/>
      <c r="C94" s="94"/>
      <c r="D94" s="94">
        <v>3431</v>
      </c>
      <c r="E94" s="163" t="s">
        <v>176</v>
      </c>
      <c r="F94" s="332">
        <v>294.29000000000002</v>
      </c>
      <c r="G94" s="115"/>
      <c r="H94" s="94"/>
      <c r="I94" s="332">
        <v>353.9</v>
      </c>
      <c r="J94" s="211">
        <f t="shared" si="16"/>
        <v>120.25553025926806</v>
      </c>
      <c r="K94" s="211" t="e">
        <f t="shared" si="17"/>
        <v>#DIV/0!</v>
      </c>
    </row>
    <row r="95" spans="1:11" ht="26.25" x14ac:dyDescent="0.25">
      <c r="A95" s="94"/>
      <c r="B95" s="94"/>
      <c r="C95" s="94"/>
      <c r="D95" s="94">
        <v>3432</v>
      </c>
      <c r="E95" s="163" t="s">
        <v>177</v>
      </c>
      <c r="F95" s="115"/>
      <c r="G95" s="115"/>
      <c r="H95" s="94"/>
      <c r="I95" s="115"/>
      <c r="J95" s="211" t="e">
        <f t="shared" si="16"/>
        <v>#DIV/0!</v>
      </c>
      <c r="K95" s="211" t="e">
        <f t="shared" si="17"/>
        <v>#DIV/0!</v>
      </c>
    </row>
    <row r="96" spans="1:11" x14ac:dyDescent="0.25">
      <c r="A96" s="94"/>
      <c r="B96" s="94"/>
      <c r="C96" s="94"/>
      <c r="D96" s="94">
        <v>3433</v>
      </c>
      <c r="E96" s="163" t="s">
        <v>178</v>
      </c>
      <c r="F96" s="115"/>
      <c r="G96" s="115"/>
      <c r="H96" s="94"/>
      <c r="I96" s="115"/>
      <c r="J96" s="211" t="e">
        <f t="shared" si="16"/>
        <v>#DIV/0!</v>
      </c>
      <c r="K96" s="211" t="e">
        <f t="shared" si="17"/>
        <v>#DIV/0!</v>
      </c>
    </row>
    <row r="97" spans="1:13" ht="26.25" x14ac:dyDescent="0.25">
      <c r="A97" s="94"/>
      <c r="B97" s="94"/>
      <c r="C97" s="94"/>
      <c r="D97" s="94">
        <v>3434</v>
      </c>
      <c r="E97" s="163" t="s">
        <v>179</v>
      </c>
      <c r="F97" s="115"/>
      <c r="G97" s="115">
        <v>550</v>
      </c>
      <c r="H97" s="94"/>
      <c r="I97" s="115"/>
      <c r="J97" s="211" t="e">
        <f t="shared" si="16"/>
        <v>#DIV/0!</v>
      </c>
      <c r="K97" s="211">
        <f t="shared" si="17"/>
        <v>0</v>
      </c>
    </row>
    <row r="98" spans="1:13" ht="39" x14ac:dyDescent="0.25">
      <c r="A98" s="113"/>
      <c r="B98" s="113">
        <v>37</v>
      </c>
      <c r="C98" s="113"/>
      <c r="D98" s="113"/>
      <c r="E98" s="161" t="s">
        <v>47</v>
      </c>
      <c r="F98" s="113">
        <f>SUM(F99)</f>
        <v>0</v>
      </c>
      <c r="G98" s="113">
        <f t="shared" ref="G98:H98" si="29">SUM(G99)</f>
        <v>10500</v>
      </c>
      <c r="H98" s="113">
        <f t="shared" si="29"/>
        <v>0</v>
      </c>
      <c r="I98" s="113">
        <f>SUM(I99)</f>
        <v>0</v>
      </c>
      <c r="J98" s="239" t="e">
        <f t="shared" si="16"/>
        <v>#DIV/0!</v>
      </c>
      <c r="K98" s="239">
        <f t="shared" si="17"/>
        <v>0</v>
      </c>
    </row>
    <row r="99" spans="1:13" ht="26.25" x14ac:dyDescent="0.25">
      <c r="A99" s="114"/>
      <c r="B99" s="114"/>
      <c r="C99" s="254">
        <v>372</v>
      </c>
      <c r="D99" s="114"/>
      <c r="E99" s="162" t="s">
        <v>195</v>
      </c>
      <c r="F99" s="114">
        <f>SUM(F100:F101)</f>
        <v>0</v>
      </c>
      <c r="G99" s="254">
        <v>10500</v>
      </c>
      <c r="H99" s="114">
        <f>SUM(H100:H101)</f>
        <v>0</v>
      </c>
      <c r="I99" s="114">
        <f>SUM(I100:I101)</f>
        <v>0</v>
      </c>
      <c r="J99" s="206" t="e">
        <f t="shared" si="16"/>
        <v>#DIV/0!</v>
      </c>
      <c r="K99" s="206">
        <f t="shared" si="17"/>
        <v>0</v>
      </c>
    </row>
    <row r="100" spans="1:13" ht="26.25" x14ac:dyDescent="0.25">
      <c r="A100" s="115"/>
      <c r="B100" s="115"/>
      <c r="C100" s="115"/>
      <c r="D100" s="115">
        <v>3721</v>
      </c>
      <c r="E100" s="186" t="s">
        <v>240</v>
      </c>
      <c r="F100" s="115"/>
      <c r="G100" s="115"/>
      <c r="H100" s="115"/>
      <c r="I100" s="115"/>
      <c r="J100" s="211"/>
      <c r="K100" s="211" t="e">
        <f t="shared" si="17"/>
        <v>#DIV/0!</v>
      </c>
    </row>
    <row r="101" spans="1:13" ht="26.25" x14ac:dyDescent="0.25">
      <c r="A101" s="94"/>
      <c r="B101" s="94"/>
      <c r="C101" s="94"/>
      <c r="D101" s="94">
        <v>3722</v>
      </c>
      <c r="E101" s="186" t="s">
        <v>194</v>
      </c>
      <c r="F101" s="115"/>
      <c r="G101" s="115"/>
      <c r="H101" s="115"/>
      <c r="I101" s="115"/>
      <c r="J101" s="211" t="e">
        <f t="shared" si="16"/>
        <v>#DIV/0!</v>
      </c>
      <c r="K101" s="211" t="e">
        <f t="shared" si="17"/>
        <v>#DIV/0!</v>
      </c>
    </row>
    <row r="102" spans="1:13" x14ac:dyDescent="0.25">
      <c r="A102" s="113"/>
      <c r="B102" s="113">
        <v>38</v>
      </c>
      <c r="C102" s="113"/>
      <c r="D102" s="113"/>
      <c r="E102" s="161" t="s">
        <v>50</v>
      </c>
      <c r="F102" s="113">
        <f>SUM(F103)</f>
        <v>0</v>
      </c>
      <c r="G102" s="113">
        <f>SUM(G103)</f>
        <v>230</v>
      </c>
      <c r="H102" s="113">
        <f t="shared" ref="H102" si="30">SUM(H103)</f>
        <v>0</v>
      </c>
      <c r="I102" s="113">
        <f>SUM(I103)</f>
        <v>180</v>
      </c>
      <c r="J102" s="239" t="e">
        <f t="shared" si="16"/>
        <v>#DIV/0!</v>
      </c>
      <c r="K102" s="239">
        <f t="shared" si="17"/>
        <v>78.260869565217391</v>
      </c>
    </row>
    <row r="103" spans="1:13" x14ac:dyDescent="0.25">
      <c r="A103" s="114"/>
      <c r="B103" s="114"/>
      <c r="C103" s="254">
        <v>381</v>
      </c>
      <c r="D103" s="114"/>
      <c r="E103" s="162" t="s">
        <v>135</v>
      </c>
      <c r="F103" s="114">
        <f>SUM(F104:F105)</f>
        <v>0</v>
      </c>
      <c r="G103" s="254">
        <f>SUM(G104:G105)</f>
        <v>230</v>
      </c>
      <c r="H103" s="114">
        <f>SUM(H104:H105)</f>
        <v>0</v>
      </c>
      <c r="I103" s="114">
        <f>SUM(I104:I105)</f>
        <v>180</v>
      </c>
      <c r="J103" s="206" t="e">
        <f t="shared" si="16"/>
        <v>#DIV/0!</v>
      </c>
      <c r="K103" s="206">
        <f t="shared" si="17"/>
        <v>78.260869565217391</v>
      </c>
    </row>
    <row r="104" spans="1:13" x14ac:dyDescent="0.25">
      <c r="A104" s="115"/>
      <c r="B104" s="115"/>
      <c r="C104" s="115"/>
      <c r="D104" s="115">
        <v>3811</v>
      </c>
      <c r="E104" s="186" t="s">
        <v>236</v>
      </c>
      <c r="F104" s="115"/>
      <c r="G104" s="115">
        <v>230</v>
      </c>
      <c r="H104" s="115"/>
      <c r="I104" s="115">
        <v>180</v>
      </c>
      <c r="J104" s="211" t="e">
        <f t="shared" si="16"/>
        <v>#DIV/0!</v>
      </c>
      <c r="K104" s="211">
        <f t="shared" si="17"/>
        <v>78.260869565217391</v>
      </c>
    </row>
    <row r="105" spans="1:13" x14ac:dyDescent="0.25">
      <c r="A105" s="94"/>
      <c r="B105" s="94"/>
      <c r="C105" s="94"/>
      <c r="D105" s="94">
        <v>3812</v>
      </c>
      <c r="E105" s="163" t="s">
        <v>180</v>
      </c>
      <c r="F105" s="115"/>
      <c r="G105" s="115"/>
      <c r="H105" s="94"/>
      <c r="I105" s="115"/>
      <c r="J105" s="211" t="e">
        <f t="shared" si="16"/>
        <v>#DIV/0!</v>
      </c>
      <c r="K105" s="211" t="e">
        <f t="shared" si="17"/>
        <v>#DIV/0!</v>
      </c>
    </row>
    <row r="106" spans="1:13" ht="26.25" x14ac:dyDescent="0.25">
      <c r="A106" s="379">
        <v>4</v>
      </c>
      <c r="B106" s="379"/>
      <c r="C106" s="379"/>
      <c r="D106" s="379"/>
      <c r="E106" s="380" t="s">
        <v>9</v>
      </c>
      <c r="F106" s="381">
        <f>SUM(F107+F117)</f>
        <v>0</v>
      </c>
      <c r="G106" s="381">
        <f t="shared" ref="G106:H106" si="31">SUM(G107+G117)</f>
        <v>25900</v>
      </c>
      <c r="H106" s="381">
        <f t="shared" si="31"/>
        <v>0</v>
      </c>
      <c r="I106" s="381">
        <f>SUM(I107+I117)</f>
        <v>0</v>
      </c>
      <c r="J106" s="382" t="e">
        <f t="shared" si="16"/>
        <v>#DIV/0!</v>
      </c>
      <c r="K106" s="382">
        <f t="shared" si="17"/>
        <v>0</v>
      </c>
    </row>
    <row r="107" spans="1:13" ht="26.25" x14ac:dyDescent="0.25">
      <c r="A107" s="113"/>
      <c r="B107" s="113">
        <v>42</v>
      </c>
      <c r="C107" s="113"/>
      <c r="D107" s="113"/>
      <c r="E107" s="161" t="s">
        <v>23</v>
      </c>
      <c r="F107" s="116">
        <f>SUM(F108+F115)</f>
        <v>0</v>
      </c>
      <c r="G107" s="116">
        <f t="shared" ref="G107:H107" si="32">SUM(G108+G115)</f>
        <v>9100</v>
      </c>
      <c r="H107" s="116">
        <f t="shared" si="32"/>
        <v>0</v>
      </c>
      <c r="I107" s="116">
        <f>SUM(I108+I115)</f>
        <v>0</v>
      </c>
      <c r="J107" s="239" t="e">
        <f t="shared" si="16"/>
        <v>#DIV/0!</v>
      </c>
      <c r="K107" s="239">
        <f t="shared" si="17"/>
        <v>0</v>
      </c>
    </row>
    <row r="108" spans="1:13" x14ac:dyDescent="0.25">
      <c r="A108" s="114"/>
      <c r="B108" s="114"/>
      <c r="C108" s="254">
        <v>422</v>
      </c>
      <c r="D108" s="114"/>
      <c r="E108" s="162" t="s">
        <v>181</v>
      </c>
      <c r="F108" s="264">
        <f t="shared" ref="F108" si="33">SUM(F109:F114)</f>
        <v>0</v>
      </c>
      <c r="G108" s="269">
        <f>SUM(G109:G114)</f>
        <v>0</v>
      </c>
      <c r="H108" s="117">
        <f t="shared" ref="H108:I108" si="34">SUM(H109:H114)</f>
        <v>0</v>
      </c>
      <c r="I108" s="264">
        <f t="shared" si="34"/>
        <v>0</v>
      </c>
      <c r="J108" s="206" t="e">
        <f t="shared" si="16"/>
        <v>#DIV/0!</v>
      </c>
      <c r="K108" s="206" t="e">
        <f t="shared" si="17"/>
        <v>#DIV/0!</v>
      </c>
    </row>
    <row r="109" spans="1:13" x14ac:dyDescent="0.25">
      <c r="A109" s="94"/>
      <c r="B109" s="94"/>
      <c r="C109" s="94"/>
      <c r="D109" s="94">
        <v>4221</v>
      </c>
      <c r="E109" s="163" t="s">
        <v>207</v>
      </c>
      <c r="F109" s="115"/>
      <c r="G109" s="115"/>
      <c r="H109" s="94"/>
      <c r="I109" s="115"/>
      <c r="J109" s="211" t="e">
        <f t="shared" si="16"/>
        <v>#DIV/0!</v>
      </c>
      <c r="K109" s="211" t="e">
        <f t="shared" si="17"/>
        <v>#DIV/0!</v>
      </c>
    </row>
    <row r="110" spans="1:13" x14ac:dyDescent="0.25">
      <c r="A110" s="94"/>
      <c r="B110" s="94"/>
      <c r="C110" s="94"/>
      <c r="D110" s="94">
        <v>4222</v>
      </c>
      <c r="E110" s="163" t="s">
        <v>182</v>
      </c>
      <c r="F110" s="115"/>
      <c r="G110" s="115"/>
      <c r="H110" s="94"/>
      <c r="I110" s="115"/>
      <c r="J110" s="211" t="e">
        <f t="shared" si="16"/>
        <v>#DIV/0!</v>
      </c>
      <c r="K110" s="211" t="e">
        <f t="shared" si="17"/>
        <v>#DIV/0!</v>
      </c>
      <c r="M110" s="95"/>
    </row>
    <row r="111" spans="1:13" x14ac:dyDescent="0.25">
      <c r="A111" s="94"/>
      <c r="B111" s="94"/>
      <c r="C111" s="94"/>
      <c r="D111" s="94">
        <v>4223</v>
      </c>
      <c r="E111" s="163" t="s">
        <v>183</v>
      </c>
      <c r="F111" s="115"/>
      <c r="G111" s="115"/>
      <c r="H111" s="94"/>
      <c r="I111" s="115"/>
      <c r="J111" s="211" t="e">
        <f t="shared" si="16"/>
        <v>#DIV/0!</v>
      </c>
      <c r="K111" s="211" t="e">
        <f t="shared" si="17"/>
        <v>#DIV/0!</v>
      </c>
    </row>
    <row r="112" spans="1:13" x14ac:dyDescent="0.25">
      <c r="A112" s="94"/>
      <c r="B112" s="94"/>
      <c r="C112" s="94"/>
      <c r="D112" s="94">
        <v>4225</v>
      </c>
      <c r="E112" s="163" t="s">
        <v>184</v>
      </c>
      <c r="F112" s="115"/>
      <c r="G112" s="115"/>
      <c r="H112" s="94"/>
      <c r="I112" s="115"/>
      <c r="J112" s="211" t="e">
        <f t="shared" si="16"/>
        <v>#DIV/0!</v>
      </c>
      <c r="K112" s="211" t="e">
        <f t="shared" ref="K112:K120" si="35">I112/G112*100</f>
        <v>#DIV/0!</v>
      </c>
    </row>
    <row r="113" spans="1:11" x14ac:dyDescent="0.25">
      <c r="A113" s="94"/>
      <c r="B113" s="94"/>
      <c r="C113" s="94"/>
      <c r="D113" s="94">
        <v>4226</v>
      </c>
      <c r="E113" s="163" t="s">
        <v>185</v>
      </c>
      <c r="F113" s="115"/>
      <c r="G113" s="115"/>
      <c r="H113" s="94"/>
      <c r="I113" s="115"/>
      <c r="J113" s="211" t="e">
        <f t="shared" si="16"/>
        <v>#DIV/0!</v>
      </c>
      <c r="K113" s="211" t="e">
        <f t="shared" si="35"/>
        <v>#DIV/0!</v>
      </c>
    </row>
    <row r="114" spans="1:11" ht="26.25" x14ac:dyDescent="0.25">
      <c r="A114" s="94"/>
      <c r="B114" s="94"/>
      <c r="C114" s="94"/>
      <c r="D114" s="94">
        <v>4227</v>
      </c>
      <c r="E114" s="163" t="s">
        <v>186</v>
      </c>
      <c r="F114" s="115"/>
      <c r="G114" s="115"/>
      <c r="H114" s="94"/>
      <c r="I114" s="115"/>
      <c r="J114" s="211" t="e">
        <f t="shared" si="16"/>
        <v>#DIV/0!</v>
      </c>
      <c r="K114" s="211" t="e">
        <f t="shared" si="35"/>
        <v>#DIV/0!</v>
      </c>
    </row>
    <row r="115" spans="1:11" ht="26.25" x14ac:dyDescent="0.25">
      <c r="A115" s="114"/>
      <c r="B115" s="114"/>
      <c r="C115" s="254">
        <v>424</v>
      </c>
      <c r="D115" s="114"/>
      <c r="E115" s="162" t="s">
        <v>187</v>
      </c>
      <c r="F115" s="264">
        <f>SUM(F116)</f>
        <v>0</v>
      </c>
      <c r="G115" s="269">
        <f>SUM(G116)</f>
        <v>9100</v>
      </c>
      <c r="H115" s="117">
        <f t="shared" ref="H115" si="36">SUM(H116)</f>
        <v>0</v>
      </c>
      <c r="I115" s="264">
        <f>SUM(I116)</f>
        <v>0</v>
      </c>
      <c r="J115" s="206" t="e">
        <f t="shared" si="16"/>
        <v>#DIV/0!</v>
      </c>
      <c r="K115" s="206">
        <f t="shared" si="35"/>
        <v>0</v>
      </c>
    </row>
    <row r="116" spans="1:11" x14ac:dyDescent="0.25">
      <c r="A116" s="94"/>
      <c r="B116" s="94"/>
      <c r="C116" s="94"/>
      <c r="D116" s="94">
        <v>4241</v>
      </c>
      <c r="E116" s="164" t="s">
        <v>188</v>
      </c>
      <c r="F116" s="264"/>
      <c r="G116" s="115">
        <v>9100</v>
      </c>
      <c r="H116" s="94"/>
      <c r="I116" s="264"/>
      <c r="J116" s="211" t="e">
        <f t="shared" si="16"/>
        <v>#DIV/0!</v>
      </c>
      <c r="K116" s="211">
        <f t="shared" si="35"/>
        <v>0</v>
      </c>
    </row>
    <row r="117" spans="1:11" ht="26.25" x14ac:dyDescent="0.25">
      <c r="A117" s="113"/>
      <c r="B117" s="113">
        <v>45</v>
      </c>
      <c r="C117" s="113"/>
      <c r="D117" s="113"/>
      <c r="E117" s="161" t="s">
        <v>223</v>
      </c>
      <c r="F117" s="116">
        <f>SUM(F118)</f>
        <v>0</v>
      </c>
      <c r="G117" s="116">
        <f t="shared" ref="G117:H118" si="37">SUM(G118)</f>
        <v>16800</v>
      </c>
      <c r="H117" s="116">
        <f t="shared" si="37"/>
        <v>0</v>
      </c>
      <c r="I117" s="116">
        <f>SUM(I118)</f>
        <v>0</v>
      </c>
      <c r="J117" s="239" t="e">
        <f t="shared" si="16"/>
        <v>#DIV/0!</v>
      </c>
      <c r="K117" s="239">
        <f t="shared" si="35"/>
        <v>0</v>
      </c>
    </row>
    <row r="118" spans="1:11" ht="26.25" x14ac:dyDescent="0.25">
      <c r="A118" s="114"/>
      <c r="B118" s="114"/>
      <c r="C118" s="254">
        <v>451</v>
      </c>
      <c r="D118" s="114"/>
      <c r="E118" s="162" t="s">
        <v>219</v>
      </c>
      <c r="F118" s="264">
        <f>SUM(F119)</f>
        <v>0</v>
      </c>
      <c r="G118" s="269">
        <f>SUM(G119)</f>
        <v>16800</v>
      </c>
      <c r="H118" s="117">
        <f t="shared" si="37"/>
        <v>0</v>
      </c>
      <c r="I118" s="264">
        <f>SUM(I119)</f>
        <v>0</v>
      </c>
      <c r="J118" s="211" t="e">
        <f t="shared" ref="J118:J120" si="38">SUM(I118/F118*100)</f>
        <v>#DIV/0!</v>
      </c>
      <c r="K118" s="206">
        <f t="shared" si="35"/>
        <v>0</v>
      </c>
    </row>
    <row r="119" spans="1:11" ht="26.25" x14ac:dyDescent="0.25">
      <c r="A119" s="94"/>
      <c r="B119" s="94"/>
      <c r="C119" s="94"/>
      <c r="D119" s="94">
        <v>4511</v>
      </c>
      <c r="E119" s="186" t="s">
        <v>219</v>
      </c>
      <c r="F119" s="264"/>
      <c r="G119" s="284">
        <v>16800</v>
      </c>
      <c r="H119" s="94"/>
      <c r="I119" s="264"/>
      <c r="J119" s="211" t="e">
        <f t="shared" si="38"/>
        <v>#DIV/0!</v>
      </c>
      <c r="K119" s="211">
        <f t="shared" si="35"/>
        <v>0</v>
      </c>
    </row>
    <row r="120" spans="1:11" x14ac:dyDescent="0.25">
      <c r="A120" s="263">
        <v>9</v>
      </c>
      <c r="B120" s="94"/>
      <c r="C120" s="94"/>
      <c r="D120" s="94">
        <v>922</v>
      </c>
      <c r="E120" s="164" t="s">
        <v>264</v>
      </c>
      <c r="F120" s="264"/>
      <c r="G120" s="115"/>
      <c r="H120" s="94"/>
      <c r="I120" s="264"/>
      <c r="J120" s="211" t="e">
        <f t="shared" si="38"/>
        <v>#DIV/0!</v>
      </c>
      <c r="K120" s="211" t="e">
        <f t="shared" si="35"/>
        <v>#DIV/0!</v>
      </c>
    </row>
  </sheetData>
  <mergeCells count="3">
    <mergeCell ref="A2:H2"/>
    <mergeCell ref="A4:H4"/>
    <mergeCell ref="A6:H6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A22" zoomScale="98" zoomScaleNormal="98" workbookViewId="0">
      <selection activeCell="L23" sqref="L23"/>
    </sheetView>
  </sheetViews>
  <sheetFormatPr defaultRowHeight="15" x14ac:dyDescent="0.25"/>
  <cols>
    <col min="1" max="5" width="25.28515625" customWidth="1"/>
    <col min="6" max="6" width="15.28515625" customWidth="1"/>
    <col min="7" max="7" width="14.140625" customWidth="1"/>
  </cols>
  <sheetData>
    <row r="1" spans="1:12" ht="18" x14ac:dyDescent="0.25">
      <c r="A1" s="4"/>
      <c r="B1" s="5"/>
      <c r="C1" s="4"/>
      <c r="D1" s="4"/>
      <c r="E1" s="5"/>
      <c r="F1" s="5"/>
      <c r="G1" s="5"/>
    </row>
    <row r="2" spans="1:12" ht="15.75" customHeight="1" x14ac:dyDescent="0.25">
      <c r="A2" s="287" t="s">
        <v>113</v>
      </c>
      <c r="B2" s="287"/>
      <c r="C2" s="287"/>
      <c r="D2" s="287"/>
      <c r="E2" s="287"/>
      <c r="F2" s="287"/>
      <c r="G2" s="51"/>
    </row>
    <row r="3" spans="1:12" ht="18" x14ac:dyDescent="0.25">
      <c r="A3" s="4"/>
      <c r="B3" s="261"/>
      <c r="C3" s="271"/>
      <c r="D3" s="4"/>
      <c r="E3" s="261"/>
      <c r="F3" s="5"/>
      <c r="G3" s="5"/>
    </row>
    <row r="4" spans="1:12" ht="25.5" x14ac:dyDescent="0.25">
      <c r="A4" s="408" t="s">
        <v>32</v>
      </c>
      <c r="B4" s="408" t="s">
        <v>258</v>
      </c>
      <c r="C4" s="408" t="s">
        <v>267</v>
      </c>
      <c r="D4" s="408" t="s">
        <v>268</v>
      </c>
      <c r="E4" s="408" t="s">
        <v>269</v>
      </c>
      <c r="F4" s="408" t="s">
        <v>126</v>
      </c>
      <c r="G4" s="408" t="s">
        <v>245</v>
      </c>
    </row>
    <row r="5" spans="1:12" s="77" customFormat="1" x14ac:dyDescent="0.25">
      <c r="A5" s="69">
        <v>1</v>
      </c>
      <c r="B5" s="69">
        <v>5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</row>
    <row r="6" spans="1:12" x14ac:dyDescent="0.25">
      <c r="A6" s="409" t="s">
        <v>0</v>
      </c>
      <c r="B6" s="410">
        <f>SUM(B7+B9+B11+B14+B19)</f>
        <v>434924.88</v>
      </c>
      <c r="C6" s="411">
        <f>SUM(C7+C9+C11+C14+C19)</f>
        <v>983309</v>
      </c>
      <c r="D6" s="412">
        <f>SUM(D7+D9+D11+D14+D19)</f>
        <v>0</v>
      </c>
      <c r="E6" s="410">
        <f>SUM(E7+E9+E11+E14+E19)</f>
        <v>484770.43</v>
      </c>
      <c r="F6" s="413">
        <f>SUM(E6/B6*100)</f>
        <v>111.46072627530528</v>
      </c>
      <c r="G6" s="413">
        <f>(E6/C6*100)</f>
        <v>49.299907760429321</v>
      </c>
    </row>
    <row r="7" spans="1:12" x14ac:dyDescent="0.25">
      <c r="A7" s="44" t="s">
        <v>34</v>
      </c>
      <c r="B7" s="42">
        <f>SUM(B8)</f>
        <v>13527.15</v>
      </c>
      <c r="C7" s="42">
        <f>SUM(C8)</f>
        <v>45181</v>
      </c>
      <c r="D7" s="42">
        <f>SUM(D8)</f>
        <v>0</v>
      </c>
      <c r="E7" s="42">
        <f>SUM(E8)</f>
        <v>15817</v>
      </c>
      <c r="F7" s="75">
        <f t="shared" ref="F7:F20" si="0">SUM(E7/B7*100)</f>
        <v>116.92780814879704</v>
      </c>
      <c r="G7" s="75">
        <f t="shared" ref="G7:G21" si="1">(E7/C7*100)</f>
        <v>35.008078617117818</v>
      </c>
    </row>
    <row r="8" spans="1:12" x14ac:dyDescent="0.25">
      <c r="A8" s="36" t="s">
        <v>35</v>
      </c>
      <c r="B8" s="9">
        <v>13527.15</v>
      </c>
      <c r="C8" s="9">
        <v>45181</v>
      </c>
      <c r="D8" s="9"/>
      <c r="E8" s="9">
        <v>15817</v>
      </c>
      <c r="F8" s="76">
        <f t="shared" si="0"/>
        <v>116.92780814879704</v>
      </c>
      <c r="G8" s="76">
        <f t="shared" si="1"/>
        <v>35.008078617117818</v>
      </c>
    </row>
    <row r="9" spans="1:12" x14ac:dyDescent="0.25">
      <c r="A9" s="44" t="s">
        <v>36</v>
      </c>
      <c r="B9" s="42">
        <f>SUM(B10)</f>
        <v>0.09</v>
      </c>
      <c r="C9" s="42">
        <f>SUM(C10)</f>
        <v>0</v>
      </c>
      <c r="D9" s="42">
        <f>SUM(D10)</f>
        <v>0</v>
      </c>
      <c r="E9" s="42">
        <f>SUM(E10)</f>
        <v>1230</v>
      </c>
      <c r="F9" s="75">
        <f t="shared" si="0"/>
        <v>1366666.6666666667</v>
      </c>
      <c r="G9" s="75" t="e">
        <f t="shared" si="1"/>
        <v>#DIV/0!</v>
      </c>
    </row>
    <row r="10" spans="1:12" x14ac:dyDescent="0.25">
      <c r="A10" s="21" t="s">
        <v>55</v>
      </c>
      <c r="B10" s="9">
        <v>0.09</v>
      </c>
      <c r="C10" s="9">
        <v>0</v>
      </c>
      <c r="D10" s="9"/>
      <c r="E10" s="9">
        <v>1230</v>
      </c>
      <c r="F10" s="76">
        <f t="shared" si="0"/>
        <v>1366666.6666666667</v>
      </c>
      <c r="G10" s="76" t="e">
        <f t="shared" si="1"/>
        <v>#DIV/0!</v>
      </c>
    </row>
    <row r="11" spans="1:12" ht="25.5" x14ac:dyDescent="0.25">
      <c r="A11" s="41" t="s">
        <v>33</v>
      </c>
      <c r="B11" s="42">
        <f>SUM(B12:B13)</f>
        <v>31790.51</v>
      </c>
      <c r="C11" s="42">
        <f>SUM(C12:C13)</f>
        <v>79260</v>
      </c>
      <c r="D11" s="42">
        <f>SUM(D12+D13)</f>
        <v>0</v>
      </c>
      <c r="E11" s="42">
        <f>SUM(E12:E13)</f>
        <v>39901</v>
      </c>
      <c r="F11" s="75">
        <f t="shared" si="0"/>
        <v>125.51229911064654</v>
      </c>
      <c r="G11" s="75">
        <f t="shared" si="1"/>
        <v>50.341912692404748</v>
      </c>
    </row>
    <row r="12" spans="1:12" ht="38.25" x14ac:dyDescent="0.25">
      <c r="A12" s="38" t="s">
        <v>104</v>
      </c>
      <c r="B12" s="9"/>
      <c r="C12" s="9">
        <v>500</v>
      </c>
      <c r="D12" s="9"/>
      <c r="E12" s="9"/>
      <c r="F12" s="76" t="e">
        <f t="shared" si="0"/>
        <v>#DIV/0!</v>
      </c>
      <c r="G12" s="76">
        <f t="shared" si="1"/>
        <v>0</v>
      </c>
    </row>
    <row r="13" spans="1:12" x14ac:dyDescent="0.25">
      <c r="A13" s="38" t="s">
        <v>56</v>
      </c>
      <c r="B13" s="9">
        <v>31790.51</v>
      </c>
      <c r="C13" s="9">
        <v>78760</v>
      </c>
      <c r="D13" s="9"/>
      <c r="E13" s="9">
        <v>39901</v>
      </c>
      <c r="F13" s="76">
        <f t="shared" si="0"/>
        <v>125.51229911064654</v>
      </c>
      <c r="G13" s="76">
        <f t="shared" si="1"/>
        <v>50.661503301168111</v>
      </c>
    </row>
    <row r="14" spans="1:12" x14ac:dyDescent="0.25">
      <c r="A14" s="48" t="s">
        <v>57</v>
      </c>
      <c r="B14" s="42">
        <f>SUM(B15:B18)</f>
        <v>389607.13</v>
      </c>
      <c r="C14" s="42">
        <f>SUM(C15:C18)</f>
        <v>858868</v>
      </c>
      <c r="D14" s="42">
        <f>SUM(D15:D18)</f>
        <v>0</v>
      </c>
      <c r="E14" s="42">
        <f>SUM(E15:E18)</f>
        <v>427822.43</v>
      </c>
      <c r="F14" s="75">
        <f t="shared" si="0"/>
        <v>109.80867572931739</v>
      </c>
      <c r="G14" s="75">
        <f t="shared" si="1"/>
        <v>49.81236115444981</v>
      </c>
      <c r="L14" s="74"/>
    </row>
    <row r="15" spans="1:12" x14ac:dyDescent="0.25">
      <c r="A15" s="38" t="s">
        <v>59</v>
      </c>
      <c r="B15" s="9"/>
      <c r="C15" s="9"/>
      <c r="D15" s="9"/>
      <c r="E15" s="9"/>
      <c r="F15" s="76" t="e">
        <f t="shared" si="0"/>
        <v>#DIV/0!</v>
      </c>
      <c r="G15" s="76" t="e">
        <f t="shared" si="1"/>
        <v>#DIV/0!</v>
      </c>
      <c r="L15" s="77"/>
    </row>
    <row r="16" spans="1:12" x14ac:dyDescent="0.25">
      <c r="A16" s="38" t="s">
        <v>58</v>
      </c>
      <c r="B16" s="9">
        <v>15358.27</v>
      </c>
      <c r="C16" s="9">
        <v>26724</v>
      </c>
      <c r="D16" s="9"/>
      <c r="E16" s="9">
        <v>13243</v>
      </c>
      <c r="F16" s="76">
        <f t="shared" si="0"/>
        <v>86.22715969962762</v>
      </c>
      <c r="G16" s="76">
        <f t="shared" si="1"/>
        <v>49.554707379134861</v>
      </c>
    </row>
    <row r="17" spans="1:14" ht="25.5" x14ac:dyDescent="0.25">
      <c r="A17" s="38" t="s">
        <v>60</v>
      </c>
      <c r="B17" s="9">
        <v>374248.86</v>
      </c>
      <c r="C17" s="9">
        <v>802144</v>
      </c>
      <c r="D17" s="39"/>
      <c r="E17" s="9">
        <v>394835.43</v>
      </c>
      <c r="F17" s="76">
        <f t="shared" si="0"/>
        <v>105.50077026286732</v>
      </c>
      <c r="G17" s="76">
        <f t="shared" si="1"/>
        <v>49.222512416723177</v>
      </c>
      <c r="I17" s="77"/>
    </row>
    <row r="18" spans="1:14" ht="25.5" x14ac:dyDescent="0.25">
      <c r="A18" s="38" t="s">
        <v>242</v>
      </c>
      <c r="B18" s="9"/>
      <c r="C18" s="9">
        <v>30000</v>
      </c>
      <c r="D18" s="39"/>
      <c r="E18" s="9">
        <v>19744</v>
      </c>
      <c r="F18" s="76" t="e">
        <f t="shared" si="0"/>
        <v>#DIV/0!</v>
      </c>
      <c r="G18" s="76">
        <f t="shared" si="1"/>
        <v>65.813333333333333</v>
      </c>
      <c r="I18" s="77"/>
    </row>
    <row r="19" spans="1:14" x14ac:dyDescent="0.25">
      <c r="A19" s="48" t="s">
        <v>105</v>
      </c>
      <c r="B19" s="42">
        <f>SUM(B20)</f>
        <v>0</v>
      </c>
      <c r="C19" s="42">
        <f>SUM(C20)</f>
        <v>0</v>
      </c>
      <c r="D19" s="42">
        <f>SUM(D20)</f>
        <v>0</v>
      </c>
      <c r="E19" s="42">
        <f>SUM(E20)</f>
        <v>0</v>
      </c>
      <c r="F19" s="75" t="e">
        <f t="shared" si="0"/>
        <v>#DIV/0!</v>
      </c>
      <c r="G19" s="75" t="e">
        <f t="shared" si="1"/>
        <v>#DIV/0!</v>
      </c>
      <c r="K19" s="77"/>
    </row>
    <row r="20" spans="1:14" ht="25.5" x14ac:dyDescent="0.25">
      <c r="A20" s="38" t="s">
        <v>106</v>
      </c>
      <c r="B20" s="9"/>
      <c r="C20" s="9"/>
      <c r="D20" s="9"/>
      <c r="E20" s="9"/>
      <c r="F20" s="76" t="e">
        <f t="shared" si="0"/>
        <v>#DIV/0!</v>
      </c>
      <c r="G20" s="76" t="e">
        <f t="shared" si="1"/>
        <v>#DIV/0!</v>
      </c>
    </row>
    <row r="21" spans="1:14" x14ac:dyDescent="0.25">
      <c r="A21" s="12"/>
      <c r="B21" s="9"/>
      <c r="C21" s="9"/>
      <c r="D21" s="9"/>
      <c r="E21" s="9"/>
      <c r="F21" s="10"/>
      <c r="G21" s="10" t="e">
        <f t="shared" si="1"/>
        <v>#DIV/0!</v>
      </c>
    </row>
    <row r="23" spans="1:14" ht="15.75" customHeight="1" x14ac:dyDescent="0.25">
      <c r="A23" s="287" t="s">
        <v>114</v>
      </c>
      <c r="B23" s="287"/>
      <c r="C23" s="287"/>
      <c r="D23" s="287"/>
      <c r="E23" s="287"/>
      <c r="F23" s="287"/>
      <c r="G23" s="51"/>
    </row>
    <row r="24" spans="1:14" ht="18" x14ac:dyDescent="0.25">
      <c r="A24" s="4"/>
      <c r="B24" s="261"/>
      <c r="C24" s="262"/>
      <c r="D24" s="4"/>
      <c r="E24" s="261"/>
      <c r="F24" s="5"/>
      <c r="G24" s="5"/>
    </row>
    <row r="25" spans="1:14" ht="25.5" x14ac:dyDescent="0.25">
      <c r="A25" s="408" t="s">
        <v>32</v>
      </c>
      <c r="B25" s="408" t="s">
        <v>262</v>
      </c>
      <c r="C25" s="408" t="s">
        <v>270</v>
      </c>
      <c r="D25" s="408" t="s">
        <v>274</v>
      </c>
      <c r="E25" s="408" t="s">
        <v>275</v>
      </c>
      <c r="F25" s="408" t="s">
        <v>111</v>
      </c>
      <c r="G25" s="408" t="s">
        <v>246</v>
      </c>
    </row>
    <row r="26" spans="1:14" x14ac:dyDescent="0.25">
      <c r="A26" s="69">
        <v>1</v>
      </c>
      <c r="B26" s="69">
        <v>5</v>
      </c>
      <c r="C26" s="69">
        <v>3</v>
      </c>
      <c r="D26" s="69">
        <v>4</v>
      </c>
      <c r="E26" s="69">
        <v>5</v>
      </c>
      <c r="F26" s="69">
        <v>6</v>
      </c>
      <c r="G26" s="69">
        <v>7</v>
      </c>
    </row>
    <row r="27" spans="1:14" s="77" customFormat="1" x14ac:dyDescent="0.25">
      <c r="A27" s="409" t="s">
        <v>1</v>
      </c>
      <c r="B27" s="411">
        <f>SUM(B28+B30+B32+B35+B40)</f>
        <v>437890.09</v>
      </c>
      <c r="C27" s="411">
        <f>SUM(C28+C30+C32+C35+C40)</f>
        <v>983309</v>
      </c>
      <c r="D27" s="411">
        <f>SUM(D28+D30+D32+D35+D40)</f>
        <v>0</v>
      </c>
      <c r="E27" s="411">
        <f>SUM(E28+E30+E32+E35+E40)</f>
        <v>543243.40999999992</v>
      </c>
      <c r="F27" s="413">
        <f>SUM(E27/B27*100)</f>
        <v>124.05930675435013</v>
      </c>
      <c r="G27" s="413">
        <f>(E27/C27*100)</f>
        <v>55.246459658154244</v>
      </c>
    </row>
    <row r="28" spans="1:14" ht="15.75" customHeight="1" x14ac:dyDescent="0.25">
      <c r="A28" s="44" t="s">
        <v>34</v>
      </c>
      <c r="B28" s="42">
        <f>SUM(B29)</f>
        <v>13527.15</v>
      </c>
      <c r="C28" s="42">
        <f>SUM(C29)</f>
        <v>45181</v>
      </c>
      <c r="D28" s="42">
        <f>SUM(D29)</f>
        <v>0</v>
      </c>
      <c r="E28" s="42">
        <f>SUM(E29)</f>
        <v>15817.22</v>
      </c>
      <c r="F28" s="75">
        <f t="shared" ref="F28:F41" si="2">SUM(E28/B28*100)</f>
        <v>116.92943450763833</v>
      </c>
      <c r="G28" s="75">
        <f t="shared" ref="G28:G41" si="3">(E28/C28*100)</f>
        <v>35.008565547464642</v>
      </c>
    </row>
    <row r="29" spans="1:14" x14ac:dyDescent="0.25">
      <c r="A29" s="36" t="s">
        <v>35</v>
      </c>
      <c r="B29" s="9">
        <v>13527.15</v>
      </c>
      <c r="C29" s="9">
        <v>45181</v>
      </c>
      <c r="D29" s="9"/>
      <c r="E29" s="9">
        <v>15817.22</v>
      </c>
      <c r="F29" s="76">
        <f t="shared" si="2"/>
        <v>116.92943450763833</v>
      </c>
      <c r="G29" s="76">
        <f t="shared" si="3"/>
        <v>35.008565547464642</v>
      </c>
      <c r="H29" s="333"/>
      <c r="I29" s="333"/>
      <c r="J29" s="333"/>
      <c r="K29" s="333"/>
      <c r="L29" s="333"/>
      <c r="M29" s="333"/>
      <c r="N29" s="333"/>
    </row>
    <row r="30" spans="1:14" x14ac:dyDescent="0.25">
      <c r="A30" s="44" t="s">
        <v>36</v>
      </c>
      <c r="B30" s="42">
        <f>SUM(B31)</f>
        <v>146.28</v>
      </c>
      <c r="C30" s="42">
        <f>SUM(C31)</f>
        <v>0</v>
      </c>
      <c r="D30" s="42">
        <f>SUM(D31)</f>
        <v>0</v>
      </c>
      <c r="E30" s="42">
        <f>SUM(E31)</f>
        <v>2267.65</v>
      </c>
      <c r="F30" s="75">
        <f t="shared" si="2"/>
        <v>1550.2119223407165</v>
      </c>
      <c r="G30" s="75" t="e">
        <f t="shared" si="3"/>
        <v>#DIV/0!</v>
      </c>
      <c r="H30" s="333"/>
      <c r="I30" s="333"/>
      <c r="J30" s="333"/>
      <c r="K30" s="333"/>
      <c r="L30" s="333"/>
      <c r="M30" s="333"/>
      <c r="N30" s="333"/>
    </row>
    <row r="31" spans="1:14" x14ac:dyDescent="0.25">
      <c r="A31" s="21" t="s">
        <v>55</v>
      </c>
      <c r="B31" s="9">
        <v>146.28</v>
      </c>
      <c r="C31" s="9">
        <v>0</v>
      </c>
      <c r="D31" s="9"/>
      <c r="E31" s="9">
        <v>2267.65</v>
      </c>
      <c r="F31" s="76">
        <f t="shared" si="2"/>
        <v>1550.2119223407165</v>
      </c>
      <c r="G31" s="76" t="e">
        <f t="shared" si="3"/>
        <v>#DIV/0!</v>
      </c>
      <c r="H31" s="333"/>
      <c r="I31" s="333"/>
      <c r="J31" s="333"/>
      <c r="K31" s="333"/>
      <c r="L31" s="333"/>
      <c r="M31" s="333"/>
      <c r="N31" s="333"/>
    </row>
    <row r="32" spans="1:14" ht="25.5" x14ac:dyDescent="0.25">
      <c r="A32" s="41" t="s">
        <v>33</v>
      </c>
      <c r="B32" s="42">
        <f>SUM(B33:B34)</f>
        <v>31790.51</v>
      </c>
      <c r="C32" s="42">
        <f>SUM(C33:C34)</f>
        <v>79260</v>
      </c>
      <c r="D32" s="42">
        <f>SUM(D33+D34)</f>
        <v>0</v>
      </c>
      <c r="E32" s="42">
        <f>SUM(E33:E34)</f>
        <v>39901.1</v>
      </c>
      <c r="F32" s="75">
        <f t="shared" si="2"/>
        <v>125.51261366992854</v>
      </c>
      <c r="G32" s="75">
        <f t="shared" si="3"/>
        <v>50.342038859449914</v>
      </c>
      <c r="H32" s="333"/>
      <c r="I32" s="333"/>
      <c r="J32" s="333"/>
      <c r="K32" s="333"/>
      <c r="L32" s="333"/>
      <c r="M32" s="333"/>
      <c r="N32" s="333"/>
    </row>
    <row r="33" spans="1:14" ht="38.25" x14ac:dyDescent="0.25">
      <c r="A33" s="38" t="s">
        <v>104</v>
      </c>
      <c r="B33" s="9"/>
      <c r="C33" s="9">
        <v>500</v>
      </c>
      <c r="D33" s="9"/>
      <c r="E33" s="9"/>
      <c r="F33" s="76" t="e">
        <f t="shared" si="2"/>
        <v>#DIV/0!</v>
      </c>
      <c r="G33" s="76">
        <f t="shared" si="3"/>
        <v>0</v>
      </c>
      <c r="H33" s="333"/>
      <c r="I33" s="333"/>
      <c r="J33" s="333"/>
      <c r="K33" s="333"/>
      <c r="L33" s="333"/>
      <c r="M33" s="333"/>
      <c r="N33" s="333"/>
    </row>
    <row r="34" spans="1:14" x14ac:dyDescent="0.25">
      <c r="A34" s="38" t="s">
        <v>56</v>
      </c>
      <c r="B34" s="9">
        <v>31790.51</v>
      </c>
      <c r="C34" s="9">
        <v>78760</v>
      </c>
      <c r="D34" s="9"/>
      <c r="E34" s="9">
        <v>39901.1</v>
      </c>
      <c r="F34" s="76">
        <f t="shared" si="2"/>
        <v>125.51261366992854</v>
      </c>
      <c r="G34" s="76">
        <f t="shared" si="3"/>
        <v>50.661630269172164</v>
      </c>
    </row>
    <row r="35" spans="1:14" x14ac:dyDescent="0.25">
      <c r="A35" s="48" t="s">
        <v>57</v>
      </c>
      <c r="B35" s="42">
        <f>SUM(B36:B39)</f>
        <v>392426.15</v>
      </c>
      <c r="C35" s="42">
        <f>SUM(C36:C39)</f>
        <v>858868</v>
      </c>
      <c r="D35" s="42">
        <f>SUM(D36:D39)</f>
        <v>0</v>
      </c>
      <c r="E35" s="42">
        <f>SUM(E36:E39)</f>
        <v>485257.43999999994</v>
      </c>
      <c r="F35" s="75">
        <f t="shared" si="2"/>
        <v>123.65573497077091</v>
      </c>
      <c r="G35" s="75">
        <f t="shared" si="3"/>
        <v>56.499653031664934</v>
      </c>
    </row>
    <row r="36" spans="1:14" x14ac:dyDescent="0.25">
      <c r="A36" s="38" t="s">
        <v>59</v>
      </c>
      <c r="B36" s="9"/>
      <c r="C36" s="9"/>
      <c r="D36" s="9"/>
      <c r="E36" s="9"/>
      <c r="F36" s="76" t="e">
        <f t="shared" si="2"/>
        <v>#DIV/0!</v>
      </c>
      <c r="G36" s="76" t="e">
        <f t="shared" si="3"/>
        <v>#DIV/0!</v>
      </c>
    </row>
    <row r="37" spans="1:14" x14ac:dyDescent="0.25">
      <c r="A37" s="38" t="s">
        <v>58</v>
      </c>
      <c r="B37" s="9">
        <v>15358.27</v>
      </c>
      <c r="C37" s="9">
        <v>26724</v>
      </c>
      <c r="D37" s="9"/>
      <c r="E37" s="9">
        <v>13242.54</v>
      </c>
      <c r="F37" s="76">
        <f t="shared" si="2"/>
        <v>86.224164570618953</v>
      </c>
      <c r="G37" s="76">
        <f t="shared" si="3"/>
        <v>49.552986079928161</v>
      </c>
    </row>
    <row r="38" spans="1:14" ht="25.5" x14ac:dyDescent="0.25">
      <c r="A38" s="38" t="s">
        <v>60</v>
      </c>
      <c r="B38" s="9">
        <v>370074.68</v>
      </c>
      <c r="C38" s="9">
        <v>802144</v>
      </c>
      <c r="D38" s="9"/>
      <c r="E38" s="9">
        <v>453195.1</v>
      </c>
      <c r="F38" s="76">
        <f t="shared" si="2"/>
        <v>122.46044501072053</v>
      </c>
      <c r="G38" s="76">
        <f t="shared" si="3"/>
        <v>56.497972932540783</v>
      </c>
    </row>
    <row r="39" spans="1:14" ht="25.5" x14ac:dyDescent="0.25">
      <c r="A39" s="38" t="s">
        <v>242</v>
      </c>
      <c r="B39" s="9">
        <v>6993.2</v>
      </c>
      <c r="C39" s="9">
        <v>30000</v>
      </c>
      <c r="D39" s="9"/>
      <c r="E39" s="9">
        <v>18819.8</v>
      </c>
      <c r="F39" s="76">
        <f t="shared" si="2"/>
        <v>269.11571240633759</v>
      </c>
      <c r="G39" s="76">
        <f t="shared" si="3"/>
        <v>62.73266666666666</v>
      </c>
    </row>
    <row r="40" spans="1:14" x14ac:dyDescent="0.25">
      <c r="A40" s="48" t="s">
        <v>105</v>
      </c>
      <c r="B40" s="42">
        <f>SUM(B41)</f>
        <v>0</v>
      </c>
      <c r="C40" s="42">
        <f>SUM(C41)</f>
        <v>0</v>
      </c>
      <c r="D40" s="42">
        <f>SUM(D41)</f>
        <v>0</v>
      </c>
      <c r="E40" s="42">
        <f>SUM(E41)</f>
        <v>0</v>
      </c>
      <c r="F40" s="75" t="e">
        <f t="shared" si="2"/>
        <v>#DIV/0!</v>
      </c>
      <c r="G40" s="75" t="e">
        <f t="shared" si="3"/>
        <v>#DIV/0!</v>
      </c>
    </row>
    <row r="41" spans="1:14" ht="25.5" x14ac:dyDescent="0.25">
      <c r="A41" s="38" t="s">
        <v>106</v>
      </c>
      <c r="B41" s="9"/>
      <c r="C41" s="9"/>
      <c r="D41" s="9"/>
      <c r="E41" s="9"/>
      <c r="F41" s="76" t="e">
        <f t="shared" si="2"/>
        <v>#DIV/0!</v>
      </c>
      <c r="G41" s="76" t="e">
        <f t="shared" si="3"/>
        <v>#DIV/0!</v>
      </c>
    </row>
  </sheetData>
  <mergeCells count="2">
    <mergeCell ref="A2:F2"/>
    <mergeCell ref="A23:F23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zoomScaleNormal="100" workbookViewId="0">
      <selection activeCell="E9" sqref="E9"/>
    </sheetView>
  </sheetViews>
  <sheetFormatPr defaultRowHeight="15" x14ac:dyDescent="0.25"/>
  <cols>
    <col min="1" max="1" width="37.7109375" customWidth="1"/>
    <col min="2" max="5" width="25.28515625" customWidth="1"/>
    <col min="6" max="6" width="16.7109375" customWidth="1"/>
    <col min="7" max="7" width="15.5703125" customWidth="1"/>
  </cols>
  <sheetData>
    <row r="1" spans="1:7" ht="18" x14ac:dyDescent="0.25">
      <c r="A1" s="4"/>
      <c r="B1" s="5"/>
      <c r="C1" s="4"/>
      <c r="D1" s="4"/>
      <c r="E1" s="5"/>
      <c r="F1" s="5"/>
      <c r="G1" s="5"/>
    </row>
    <row r="2" spans="1:7" ht="15.75" x14ac:dyDescent="0.25">
      <c r="A2" s="287" t="s">
        <v>115</v>
      </c>
      <c r="B2" s="300"/>
      <c r="C2" s="300"/>
      <c r="D2" s="300"/>
      <c r="E2" s="300"/>
      <c r="F2" s="300"/>
      <c r="G2" s="55"/>
    </row>
    <row r="3" spans="1:7" ht="18" x14ac:dyDescent="0.25">
      <c r="A3" s="4"/>
      <c r="B3" s="5"/>
      <c r="C3" s="4"/>
      <c r="D3" s="4"/>
      <c r="E3" s="5"/>
      <c r="F3" s="5"/>
      <c r="G3" s="5"/>
    </row>
    <row r="4" spans="1:7" ht="25.5" x14ac:dyDescent="0.25">
      <c r="A4" s="17" t="s">
        <v>32</v>
      </c>
      <c r="B4" s="17" t="s">
        <v>258</v>
      </c>
      <c r="C4" s="17" t="s">
        <v>267</v>
      </c>
      <c r="D4" s="17" t="s">
        <v>268</v>
      </c>
      <c r="E4" s="17" t="s">
        <v>269</v>
      </c>
      <c r="F4" s="17" t="s">
        <v>125</v>
      </c>
      <c r="G4" s="17" t="s">
        <v>243</v>
      </c>
    </row>
    <row r="5" spans="1:7" s="77" customFormat="1" x14ac:dyDescent="0.25">
      <c r="A5" s="69">
        <v>1</v>
      </c>
      <c r="B5" s="69">
        <v>5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</row>
    <row r="6" spans="1:7" ht="15.75" customHeight="1" x14ac:dyDescent="0.25">
      <c r="A6" s="82" t="s">
        <v>10</v>
      </c>
      <c r="B6" s="338">
        <f>SUM(B7)</f>
        <v>437890.08999999997</v>
      </c>
      <c r="C6" s="338">
        <f>SUM(C7)</f>
        <v>983309</v>
      </c>
      <c r="D6" s="338">
        <f>SUM(D7)</f>
        <v>0</v>
      </c>
      <c r="E6" s="338">
        <f>SUM(E7)</f>
        <v>543243.41</v>
      </c>
      <c r="F6" s="338">
        <f>SUM(E6/B6*100)</f>
        <v>124.05930675435017</v>
      </c>
      <c r="G6" s="338">
        <f>SUM(E6/C6*100)</f>
        <v>55.246459658154258</v>
      </c>
    </row>
    <row r="7" spans="1:7" ht="15.75" customHeight="1" x14ac:dyDescent="0.25">
      <c r="A7" s="47" t="s">
        <v>51</v>
      </c>
      <c r="B7" s="246">
        <f>SUM(B8:B10)</f>
        <v>437890.08999999997</v>
      </c>
      <c r="C7" s="246">
        <f>SUM(C8:C11)</f>
        <v>983309</v>
      </c>
      <c r="D7" s="246">
        <f>SUM(D8:D10)</f>
        <v>0</v>
      </c>
      <c r="E7" s="246">
        <f>SUM(E8:E10)</f>
        <v>543243.41</v>
      </c>
      <c r="F7" s="247">
        <f t="shared" ref="F7:F10" si="0">SUM(E7/B7*100)</f>
        <v>124.05930675435017</v>
      </c>
      <c r="G7" s="247">
        <f t="shared" ref="G7:G11" si="1">SUM(E7/C7*100)</f>
        <v>55.246459658154258</v>
      </c>
    </row>
    <row r="8" spans="1:7" ht="25.5" x14ac:dyDescent="0.25">
      <c r="A8" s="16" t="s">
        <v>52</v>
      </c>
      <c r="B8" s="203">
        <v>409004.67</v>
      </c>
      <c r="C8" s="203">
        <v>924665</v>
      </c>
      <c r="D8" s="203"/>
      <c r="E8" s="203">
        <v>514183.65</v>
      </c>
      <c r="F8" s="203">
        <f t="shared" si="0"/>
        <v>125.71583840350773</v>
      </c>
      <c r="G8" s="248">
        <f t="shared" si="1"/>
        <v>55.607560575992387</v>
      </c>
    </row>
    <row r="9" spans="1:7" x14ac:dyDescent="0.25">
      <c r="A9" s="15" t="s">
        <v>53</v>
      </c>
      <c r="B9" s="203"/>
      <c r="C9" s="203">
        <v>0</v>
      </c>
      <c r="D9" s="203"/>
      <c r="E9" s="203">
        <v>0</v>
      </c>
      <c r="F9" s="203" t="e">
        <f t="shared" si="0"/>
        <v>#DIV/0!</v>
      </c>
      <c r="G9" s="248" t="e">
        <f t="shared" si="1"/>
        <v>#DIV/0!</v>
      </c>
    </row>
    <row r="10" spans="1:7" ht="25.5" x14ac:dyDescent="0.25">
      <c r="A10" s="14" t="s">
        <v>54</v>
      </c>
      <c r="B10" s="203">
        <v>28885.42</v>
      </c>
      <c r="C10" s="203">
        <v>58644</v>
      </c>
      <c r="D10" s="203"/>
      <c r="E10" s="203">
        <v>29059.759999999998</v>
      </c>
      <c r="F10" s="203">
        <f t="shared" si="0"/>
        <v>100.60355708866273</v>
      </c>
      <c r="G10" s="248">
        <f t="shared" si="1"/>
        <v>49.552827228701993</v>
      </c>
    </row>
    <row r="11" spans="1:7" x14ac:dyDescent="0.25">
      <c r="A11" s="11" t="s">
        <v>265</v>
      </c>
      <c r="B11" s="9"/>
      <c r="C11" s="9"/>
      <c r="D11" s="9"/>
      <c r="E11" s="9"/>
      <c r="F11" s="10"/>
      <c r="G11" s="10" t="e">
        <f t="shared" si="1"/>
        <v>#DIV/0!</v>
      </c>
    </row>
  </sheetData>
  <mergeCells count="1">
    <mergeCell ref="A2:F2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selection activeCell="D20" sqref="D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  <col min="8" max="8" width="16" customWidth="1"/>
    <col min="9" max="9" width="11.7109375" customWidth="1"/>
  </cols>
  <sheetData>
    <row r="1" spans="1:9" ht="18" customHeight="1" x14ac:dyDescent="0.25">
      <c r="A1" s="4"/>
      <c r="B1" s="4"/>
      <c r="C1" s="4"/>
      <c r="D1" s="4"/>
      <c r="E1" s="4"/>
      <c r="F1" s="4"/>
      <c r="G1" s="4"/>
      <c r="H1" s="4"/>
    </row>
    <row r="2" spans="1:9" ht="15.75" customHeight="1" x14ac:dyDescent="0.25">
      <c r="A2" s="287" t="s">
        <v>13</v>
      </c>
      <c r="B2" s="287"/>
      <c r="C2" s="287"/>
      <c r="D2" s="287"/>
      <c r="E2" s="287"/>
      <c r="F2" s="287"/>
      <c r="G2" s="287"/>
      <c r="H2" s="287"/>
    </row>
    <row r="3" spans="1:9" ht="18" x14ac:dyDescent="0.25">
      <c r="A3" s="4"/>
      <c r="B3" s="4"/>
      <c r="C3" s="4"/>
      <c r="D3" s="4"/>
      <c r="E3" s="4"/>
      <c r="F3" s="4"/>
      <c r="G3" s="5"/>
      <c r="H3" s="5"/>
    </row>
    <row r="4" spans="1:9" ht="18" customHeight="1" x14ac:dyDescent="0.25">
      <c r="A4" s="287" t="s">
        <v>38</v>
      </c>
      <c r="B4" s="287"/>
      <c r="C4" s="287"/>
      <c r="D4" s="287"/>
      <c r="E4" s="287"/>
      <c r="F4" s="287"/>
      <c r="G4" s="287"/>
      <c r="H4" s="287"/>
    </row>
    <row r="5" spans="1:9" ht="18" x14ac:dyDescent="0.25">
      <c r="A5" s="4"/>
      <c r="B5" s="4"/>
      <c r="C5" s="4"/>
      <c r="D5" s="4"/>
      <c r="E5" s="4"/>
      <c r="F5" s="4"/>
      <c r="G5" s="5"/>
      <c r="H5" s="5"/>
    </row>
    <row r="6" spans="1:9" ht="25.5" x14ac:dyDescent="0.25">
      <c r="A6" s="17" t="s">
        <v>3</v>
      </c>
      <c r="B6" s="340" t="s">
        <v>4</v>
      </c>
      <c r="C6" s="340" t="s">
        <v>24</v>
      </c>
      <c r="D6" s="17" t="s">
        <v>259</v>
      </c>
      <c r="E6" s="17" t="s">
        <v>267</v>
      </c>
      <c r="F6" s="17" t="s">
        <v>268</v>
      </c>
      <c r="G6" s="17" t="s">
        <v>272</v>
      </c>
      <c r="H6" s="17" t="s">
        <v>125</v>
      </c>
      <c r="I6" s="17" t="s">
        <v>222</v>
      </c>
    </row>
    <row r="7" spans="1:9" x14ac:dyDescent="0.25">
      <c r="A7" s="29"/>
      <c r="B7" s="30"/>
      <c r="C7" s="28" t="s">
        <v>40</v>
      </c>
      <c r="D7" s="30"/>
      <c r="E7" s="29"/>
      <c r="F7" s="29"/>
      <c r="G7" s="29"/>
      <c r="H7" s="29"/>
      <c r="I7" s="94"/>
    </row>
    <row r="8" spans="1:9" ht="25.5" x14ac:dyDescent="0.25">
      <c r="A8" s="11">
        <v>8</v>
      </c>
      <c r="B8" s="11"/>
      <c r="C8" s="11" t="s">
        <v>11</v>
      </c>
      <c r="D8" s="8"/>
      <c r="E8" s="9"/>
      <c r="F8" s="9"/>
      <c r="G8" s="9"/>
      <c r="H8" s="9"/>
      <c r="I8" s="94"/>
    </row>
    <row r="9" spans="1:9" x14ac:dyDescent="0.25">
      <c r="A9" s="11"/>
      <c r="B9" s="14">
        <v>84</v>
      </c>
      <c r="C9" s="14" t="s">
        <v>17</v>
      </c>
      <c r="D9" s="8"/>
      <c r="E9" s="9"/>
      <c r="F9" s="9"/>
      <c r="G9" s="9"/>
      <c r="H9" s="9"/>
      <c r="I9" s="94"/>
    </row>
    <row r="10" spans="1:9" x14ac:dyDescent="0.25">
      <c r="A10" s="11"/>
      <c r="B10" s="14"/>
      <c r="C10" s="31"/>
      <c r="D10" s="8"/>
      <c r="E10" s="9"/>
      <c r="F10" s="9"/>
      <c r="G10" s="9"/>
      <c r="H10" s="9"/>
      <c r="I10" s="94"/>
    </row>
    <row r="11" spans="1:9" x14ac:dyDescent="0.25">
      <c r="A11" s="11"/>
      <c r="B11" s="14"/>
      <c r="C11" s="28" t="s">
        <v>43</v>
      </c>
      <c r="D11" s="8"/>
      <c r="E11" s="9"/>
      <c r="F11" s="9"/>
      <c r="G11" s="9"/>
      <c r="H11" s="9"/>
      <c r="I11" s="94"/>
    </row>
    <row r="12" spans="1:9" ht="25.5" x14ac:dyDescent="0.25">
      <c r="A12" s="13">
        <v>5</v>
      </c>
      <c r="B12" s="13"/>
      <c r="C12" s="21" t="s">
        <v>12</v>
      </c>
      <c r="D12" s="8"/>
      <c r="E12" s="9"/>
      <c r="F12" s="9"/>
      <c r="G12" s="9"/>
      <c r="H12" s="9"/>
      <c r="I12" s="94"/>
    </row>
    <row r="13" spans="1:9" ht="25.5" x14ac:dyDescent="0.25">
      <c r="A13" s="14"/>
      <c r="B13" s="14">
        <v>54</v>
      </c>
      <c r="C13" s="22" t="s">
        <v>18</v>
      </c>
      <c r="D13" s="8"/>
      <c r="E13" s="9"/>
      <c r="F13" s="9"/>
      <c r="G13" s="9"/>
      <c r="H13" s="10"/>
      <c r="I13" s="94"/>
    </row>
  </sheetData>
  <mergeCells count="2">
    <mergeCell ref="A2:H2"/>
    <mergeCell ref="A4:H4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D22" sqref="D22"/>
    </sheetView>
  </sheetViews>
  <sheetFormatPr defaultRowHeight="15" x14ac:dyDescent="0.25"/>
  <cols>
    <col min="1" max="5" width="25.28515625" customWidth="1"/>
    <col min="6" max="6" width="16.28515625" customWidth="1"/>
    <col min="7" max="7" width="10.28515625" customWidth="1"/>
  </cols>
  <sheetData>
    <row r="1" spans="1:7" ht="18" customHeight="1" x14ac:dyDescent="0.25">
      <c r="A1" s="4"/>
      <c r="B1" s="4"/>
      <c r="C1" s="4"/>
      <c r="D1" s="4"/>
      <c r="E1" s="4"/>
      <c r="F1" s="4"/>
    </row>
    <row r="2" spans="1:7" ht="15.75" customHeight="1" x14ac:dyDescent="0.25">
      <c r="A2" s="287" t="s">
        <v>13</v>
      </c>
      <c r="B2" s="287"/>
      <c r="C2" s="287"/>
      <c r="D2" s="287"/>
      <c r="E2" s="287"/>
      <c r="F2" s="287"/>
    </row>
    <row r="3" spans="1:7" ht="18" x14ac:dyDescent="0.25">
      <c r="A3" s="4"/>
      <c r="B3" s="4"/>
      <c r="C3" s="4"/>
      <c r="D3" s="4"/>
      <c r="E3" s="5"/>
      <c r="F3" s="5"/>
    </row>
    <row r="4" spans="1:7" ht="18" customHeight="1" x14ac:dyDescent="0.25">
      <c r="A4" s="287" t="s">
        <v>39</v>
      </c>
      <c r="B4" s="287"/>
      <c r="C4" s="287"/>
      <c r="D4" s="287"/>
      <c r="E4" s="287"/>
      <c r="F4" s="287"/>
    </row>
    <row r="5" spans="1:7" ht="18" x14ac:dyDescent="0.25">
      <c r="A5" s="4"/>
      <c r="B5" s="4"/>
      <c r="C5" s="4"/>
      <c r="D5" s="4"/>
      <c r="E5" s="5"/>
      <c r="F5" s="5"/>
    </row>
    <row r="6" spans="1:7" ht="25.5" x14ac:dyDescent="0.25">
      <c r="A6" s="340" t="s">
        <v>32</v>
      </c>
      <c r="B6" s="17" t="s">
        <v>259</v>
      </c>
      <c r="C6" s="17" t="s">
        <v>267</v>
      </c>
      <c r="D6" s="17" t="s">
        <v>268</v>
      </c>
      <c r="E6" s="17" t="s">
        <v>272</v>
      </c>
      <c r="F6" s="17" t="s">
        <v>125</v>
      </c>
      <c r="G6" s="17" t="s">
        <v>222</v>
      </c>
    </row>
    <row r="7" spans="1:7" x14ac:dyDescent="0.25">
      <c r="A7" s="11" t="s">
        <v>40</v>
      </c>
      <c r="B7" s="8"/>
      <c r="C7" s="9"/>
      <c r="D7" s="9"/>
      <c r="E7" s="9"/>
      <c r="F7" s="9"/>
      <c r="G7" s="94"/>
    </row>
    <row r="8" spans="1:7" ht="25.5" x14ac:dyDescent="0.25">
      <c r="A8" s="11" t="s">
        <v>41</v>
      </c>
      <c r="B8" s="8"/>
      <c r="C8" s="9"/>
      <c r="D8" s="9"/>
      <c r="E8" s="9"/>
      <c r="F8" s="9"/>
      <c r="G8" s="94"/>
    </row>
    <row r="9" spans="1:7" ht="25.5" x14ac:dyDescent="0.25">
      <c r="A9" s="16" t="s">
        <v>42</v>
      </c>
      <c r="B9" s="8"/>
      <c r="C9" s="9"/>
      <c r="D9" s="9"/>
      <c r="E9" s="9"/>
      <c r="F9" s="9"/>
      <c r="G9" s="94"/>
    </row>
    <row r="10" spans="1:7" x14ac:dyDescent="0.25">
      <c r="A10" s="16"/>
      <c r="B10" s="8"/>
      <c r="C10" s="9"/>
      <c r="D10" s="9"/>
      <c r="E10" s="9"/>
      <c r="F10" s="9"/>
      <c r="G10" s="94"/>
    </row>
    <row r="11" spans="1:7" x14ac:dyDescent="0.25">
      <c r="A11" s="11" t="s">
        <v>43</v>
      </c>
      <c r="B11" s="8"/>
      <c r="C11" s="9"/>
      <c r="D11" s="9"/>
      <c r="E11" s="9"/>
      <c r="F11" s="9"/>
      <c r="G11" s="94"/>
    </row>
    <row r="12" spans="1:7" x14ac:dyDescent="0.25">
      <c r="A12" s="21" t="s">
        <v>34</v>
      </c>
      <c r="B12" s="8"/>
      <c r="C12" s="9"/>
      <c r="D12" s="9"/>
      <c r="E12" s="9"/>
      <c r="F12" s="9"/>
      <c r="G12" s="94"/>
    </row>
    <row r="13" spans="1:7" x14ac:dyDescent="0.25">
      <c r="A13" s="12" t="s">
        <v>35</v>
      </c>
      <c r="B13" s="8"/>
      <c r="C13" s="9"/>
      <c r="D13" s="9"/>
      <c r="E13" s="9"/>
      <c r="F13" s="10"/>
      <c r="G13" s="94"/>
    </row>
    <row r="14" spans="1:7" x14ac:dyDescent="0.25">
      <c r="A14" s="21" t="s">
        <v>36</v>
      </c>
      <c r="B14" s="8"/>
      <c r="C14" s="9"/>
      <c r="D14" s="9"/>
      <c r="E14" s="9"/>
      <c r="F14" s="10"/>
      <c r="G14" s="94"/>
    </row>
    <row r="15" spans="1:7" x14ac:dyDescent="0.25">
      <c r="A15" s="12" t="s">
        <v>37</v>
      </c>
      <c r="B15" s="8"/>
      <c r="C15" s="9"/>
      <c r="D15" s="9"/>
      <c r="E15" s="9"/>
      <c r="F15" s="10"/>
      <c r="G15" s="94"/>
    </row>
  </sheetData>
  <mergeCells count="2">
    <mergeCell ref="A2:F2"/>
    <mergeCell ref="A4:F4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8"/>
  <sheetViews>
    <sheetView zoomScaleNormal="100" workbookViewId="0">
      <selection activeCell="E174" sqref="E174"/>
    </sheetView>
  </sheetViews>
  <sheetFormatPr defaultRowHeight="15" x14ac:dyDescent="0.25"/>
  <cols>
    <col min="1" max="1" width="36.140625" customWidth="1"/>
    <col min="2" max="2" width="8.42578125" bestFit="1" customWidth="1"/>
    <col min="3" max="3" width="8.7109375" customWidth="1"/>
    <col min="4" max="4" width="30" customWidth="1"/>
    <col min="5" max="8" width="25.28515625" style="77" customWidth="1"/>
    <col min="9" max="10" width="17.7109375" customWidth="1"/>
  </cols>
  <sheetData>
    <row r="1" spans="1:11" ht="42" customHeight="1" x14ac:dyDescent="0.25">
      <c r="A1" s="287"/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 ht="18" x14ac:dyDescent="0.25">
      <c r="A2" s="4"/>
      <c r="B2" s="4"/>
      <c r="C2" s="4"/>
      <c r="D2" s="4"/>
      <c r="E2" s="213"/>
      <c r="F2" s="207"/>
      <c r="G2" s="207"/>
      <c r="H2" s="213"/>
      <c r="I2" s="5"/>
      <c r="J2" s="5"/>
    </row>
    <row r="3" spans="1:11" ht="18" x14ac:dyDescent="0.25">
      <c r="A3" s="4"/>
      <c r="B3" s="4"/>
      <c r="C3" s="4"/>
      <c r="D3" s="4"/>
      <c r="E3" s="213"/>
      <c r="F3" s="212" t="s">
        <v>116</v>
      </c>
      <c r="G3" s="207"/>
      <c r="H3" s="213"/>
      <c r="I3" s="5"/>
      <c r="J3" s="5"/>
    </row>
    <row r="4" spans="1:11" ht="18" x14ac:dyDescent="0.25">
      <c r="A4" s="4"/>
      <c r="B4" s="4"/>
      <c r="C4" s="4"/>
      <c r="D4" s="4"/>
      <c r="E4" s="213"/>
      <c r="F4" s="212"/>
      <c r="G4" s="207"/>
      <c r="H4" s="213"/>
      <c r="I4" s="5"/>
      <c r="J4" s="5"/>
    </row>
    <row r="5" spans="1:11" ht="18" customHeight="1" x14ac:dyDescent="0.25">
      <c r="A5" s="287" t="s">
        <v>117</v>
      </c>
      <c r="B5" s="287"/>
      <c r="C5" s="287"/>
      <c r="D5" s="287"/>
      <c r="E5" s="287"/>
      <c r="F5" s="287"/>
      <c r="G5" s="287"/>
      <c r="H5" s="287"/>
      <c r="I5" s="287"/>
      <c r="J5" s="51"/>
    </row>
    <row r="6" spans="1:11" ht="18" x14ac:dyDescent="0.25">
      <c r="A6" s="4"/>
      <c r="B6" s="4"/>
      <c r="C6" s="4"/>
      <c r="D6" s="4"/>
      <c r="E6" s="213"/>
      <c r="F6" s="207"/>
      <c r="G6" s="207"/>
      <c r="H6" s="213"/>
      <c r="I6" s="5"/>
      <c r="J6" s="5"/>
    </row>
    <row r="7" spans="1:11" ht="25.5" x14ac:dyDescent="0.25">
      <c r="A7" s="342" t="s">
        <v>14</v>
      </c>
      <c r="B7" s="342"/>
      <c r="C7" s="342"/>
      <c r="D7" s="17" t="s">
        <v>15</v>
      </c>
      <c r="E7" s="17" t="s">
        <v>260</v>
      </c>
      <c r="F7" s="17" t="s">
        <v>267</v>
      </c>
      <c r="G7" s="17" t="s">
        <v>268</v>
      </c>
      <c r="H7" s="17" t="s">
        <v>271</v>
      </c>
      <c r="I7" s="17" t="s">
        <v>124</v>
      </c>
      <c r="J7" s="17" t="s">
        <v>232</v>
      </c>
    </row>
    <row r="8" spans="1:11" s="77" customFormat="1" x14ac:dyDescent="0.25">
      <c r="A8" s="136"/>
      <c r="B8" s="137"/>
      <c r="C8" s="138"/>
      <c r="D8" s="70">
        <v>1</v>
      </c>
      <c r="E8" s="69">
        <v>5</v>
      </c>
      <c r="F8" s="69">
        <v>3</v>
      </c>
      <c r="G8" s="69">
        <v>4</v>
      </c>
      <c r="H8" s="69">
        <v>5</v>
      </c>
      <c r="I8" s="69">
        <v>6</v>
      </c>
      <c r="J8" s="69">
        <v>7</v>
      </c>
    </row>
    <row r="9" spans="1:11" s="77" customFormat="1" ht="43.9" customHeight="1" x14ac:dyDescent="0.25">
      <c r="A9" s="343"/>
      <c r="B9" s="344">
        <v>12253</v>
      </c>
      <c r="C9" s="345"/>
      <c r="D9" s="346" t="s">
        <v>250</v>
      </c>
      <c r="E9" s="347">
        <f>SUM(E10+E36+E179)</f>
        <v>437890.08999999997</v>
      </c>
      <c r="F9" s="347" t="e">
        <f>SUM(F10+F36+F179+#REF!)</f>
        <v>#REF!</v>
      </c>
      <c r="G9" s="133">
        <f>SUM(G10+G36+G179)</f>
        <v>0</v>
      </c>
      <c r="H9" s="347">
        <f>SUM(H10+H36+H179)</f>
        <v>543243.40999999992</v>
      </c>
      <c r="I9" s="199">
        <f>SUM(H9/E9*100)</f>
        <v>124.05930675435015</v>
      </c>
      <c r="J9" s="245" t="e">
        <f>H9/F9*100</f>
        <v>#REF!</v>
      </c>
    </row>
    <row r="10" spans="1:11" ht="26.45" customHeight="1" x14ac:dyDescent="0.25">
      <c r="A10" s="416" t="s">
        <v>61</v>
      </c>
      <c r="B10" s="416"/>
      <c r="C10" s="416"/>
      <c r="D10" s="336" t="s">
        <v>62</v>
      </c>
      <c r="E10" s="417">
        <f>SUM(E11)</f>
        <v>28885.42</v>
      </c>
      <c r="F10" s="417">
        <f>SUM(F11)</f>
        <v>58644</v>
      </c>
      <c r="G10" s="417">
        <f t="shared" ref="G10" si="0">SUM(G11)</f>
        <v>0</v>
      </c>
      <c r="H10" s="417">
        <f>SUM(H11)</f>
        <v>29059.759999999998</v>
      </c>
      <c r="I10" s="418">
        <f t="shared" ref="I10:I75" si="1">SUM(H10/E10*100)</f>
        <v>100.60355708866273</v>
      </c>
      <c r="J10" s="240">
        <f>H10/F10*100</f>
        <v>49.552827228701993</v>
      </c>
    </row>
    <row r="11" spans="1:11" ht="26.45" customHeight="1" x14ac:dyDescent="0.25">
      <c r="A11" s="462" t="s">
        <v>63</v>
      </c>
      <c r="B11" s="462"/>
      <c r="C11" s="462"/>
      <c r="D11" s="160" t="s">
        <v>64</v>
      </c>
      <c r="E11" s="415">
        <f>SUM(E12+E24)</f>
        <v>28885.42</v>
      </c>
      <c r="F11" s="415">
        <f>SUM(F12+F24)</f>
        <v>58644</v>
      </c>
      <c r="G11" s="415">
        <f>SUM(G12+G24)</f>
        <v>0</v>
      </c>
      <c r="H11" s="415">
        <f>SUM(H12+H24)</f>
        <v>29059.759999999998</v>
      </c>
      <c r="I11" s="199">
        <f t="shared" si="1"/>
        <v>100.60355708866273</v>
      </c>
      <c r="J11" s="245">
        <f>H11/F11*100</f>
        <v>49.552827228701993</v>
      </c>
    </row>
    <row r="12" spans="1:11" ht="14.45" customHeight="1" x14ac:dyDescent="0.25">
      <c r="A12" s="463" t="s">
        <v>65</v>
      </c>
      <c r="B12" s="463"/>
      <c r="C12" s="463"/>
      <c r="D12" s="464" t="s">
        <v>66</v>
      </c>
      <c r="E12" s="202">
        <f>SUM(E13)</f>
        <v>13527.15</v>
      </c>
      <c r="F12" s="202">
        <f>SUM(F13)</f>
        <v>31920</v>
      </c>
      <c r="G12" s="202">
        <f t="shared" ref="G12" si="2">SUM(G13)</f>
        <v>0</v>
      </c>
      <c r="H12" s="202">
        <f>SUM(H13)</f>
        <v>15817.219999999998</v>
      </c>
      <c r="I12" s="200">
        <f t="shared" si="1"/>
        <v>116.92943450763833</v>
      </c>
      <c r="J12" s="242">
        <f t="shared" ref="J12:J77" si="3">H12/F12*100</f>
        <v>49.552694235588959</v>
      </c>
    </row>
    <row r="13" spans="1:11" x14ac:dyDescent="0.25">
      <c r="A13" s="348">
        <v>3</v>
      </c>
      <c r="B13" s="348"/>
      <c r="C13" s="348"/>
      <c r="D13" s="234" t="s">
        <v>7</v>
      </c>
      <c r="E13" s="235">
        <f>SUM(E14+E21)</f>
        <v>13527.15</v>
      </c>
      <c r="F13" s="235">
        <f>SUM(F14+F21)</f>
        <v>31920</v>
      </c>
      <c r="G13" s="235">
        <f t="shared" ref="G13" si="4">SUM(G14+G21)</f>
        <v>0</v>
      </c>
      <c r="H13" s="235">
        <f>SUM(H14+H21)</f>
        <v>15817.219999999998</v>
      </c>
      <c r="I13" s="236">
        <f t="shared" si="1"/>
        <v>116.92943450763833</v>
      </c>
      <c r="J13" s="434">
        <f t="shared" si="3"/>
        <v>49.552694235588959</v>
      </c>
    </row>
    <row r="14" spans="1:11" x14ac:dyDescent="0.25">
      <c r="A14" s="301">
        <v>31</v>
      </c>
      <c r="B14" s="302"/>
      <c r="C14" s="303"/>
      <c r="D14" s="217" t="s">
        <v>8</v>
      </c>
      <c r="E14" s="430">
        <f>SUM(E15+E17+E19)</f>
        <v>12971.07</v>
      </c>
      <c r="F14" s="430">
        <f>SUM(F15+F17+F19)</f>
        <v>30452</v>
      </c>
      <c r="G14" s="430">
        <f t="shared" ref="G14" si="5">SUM(G15+G17+G19)</f>
        <v>0</v>
      </c>
      <c r="H14" s="430">
        <f>SUM(H15+H17+H19)</f>
        <v>15138.339999999998</v>
      </c>
      <c r="I14" s="215">
        <f t="shared" si="1"/>
        <v>116.70849051003502</v>
      </c>
      <c r="J14" s="241">
        <f t="shared" si="3"/>
        <v>49.712137133849986</v>
      </c>
    </row>
    <row r="15" spans="1:11" x14ac:dyDescent="0.25">
      <c r="A15" s="277">
        <v>311</v>
      </c>
      <c r="B15" s="278"/>
      <c r="C15" s="279"/>
      <c r="D15" s="279" t="s">
        <v>198</v>
      </c>
      <c r="E15" s="203">
        <v>10152.48</v>
      </c>
      <c r="F15" s="203">
        <v>24494</v>
      </c>
      <c r="G15" s="203">
        <f t="shared" ref="G15" si="6">SUM(G16)</f>
        <v>0</v>
      </c>
      <c r="H15" s="203">
        <v>12246.72</v>
      </c>
      <c r="I15" s="69">
        <f t="shared" si="1"/>
        <v>120.62786629473783</v>
      </c>
      <c r="J15" s="243">
        <f t="shared" si="3"/>
        <v>49.9988568629052</v>
      </c>
    </row>
    <row r="16" spans="1:11" x14ac:dyDescent="0.25">
      <c r="A16" s="277">
        <v>3111</v>
      </c>
      <c r="B16" s="278"/>
      <c r="C16" s="279"/>
      <c r="D16" s="279" t="s">
        <v>142</v>
      </c>
      <c r="E16" s="203"/>
      <c r="F16" s="203"/>
      <c r="G16" s="203"/>
      <c r="H16" s="203"/>
      <c r="I16" s="69" t="e">
        <f t="shared" si="1"/>
        <v>#DIV/0!</v>
      </c>
      <c r="J16" s="243" t="e">
        <f t="shared" si="3"/>
        <v>#DIV/0!</v>
      </c>
    </row>
    <row r="17" spans="1:10" x14ac:dyDescent="0.25">
      <c r="A17" s="277">
        <v>312</v>
      </c>
      <c r="B17" s="278"/>
      <c r="C17" s="279"/>
      <c r="D17" s="279" t="s">
        <v>144</v>
      </c>
      <c r="E17" s="203">
        <v>1143.33</v>
      </c>
      <c r="F17" s="203">
        <v>1916</v>
      </c>
      <c r="G17" s="203">
        <f t="shared" ref="G17" si="7">SUM(G18)</f>
        <v>0</v>
      </c>
      <c r="H17" s="203">
        <v>870.88</v>
      </c>
      <c r="I17" s="69">
        <f>SUM(H17/E17*100)</f>
        <v>76.170484462053835</v>
      </c>
      <c r="J17" s="243">
        <f t="shared" si="3"/>
        <v>45.453027139874742</v>
      </c>
    </row>
    <row r="18" spans="1:10" x14ac:dyDescent="0.25">
      <c r="A18" s="277">
        <v>3121</v>
      </c>
      <c r="B18" s="278"/>
      <c r="C18" s="279"/>
      <c r="D18" s="279" t="s">
        <v>144</v>
      </c>
      <c r="E18" s="203"/>
      <c r="F18" s="203"/>
      <c r="G18" s="203"/>
      <c r="H18" s="203"/>
      <c r="I18" s="69" t="e">
        <f t="shared" si="1"/>
        <v>#DIV/0!</v>
      </c>
      <c r="J18" s="243" t="e">
        <f t="shared" si="3"/>
        <v>#DIV/0!</v>
      </c>
    </row>
    <row r="19" spans="1:10" x14ac:dyDescent="0.25">
      <c r="A19" s="277">
        <v>313</v>
      </c>
      <c r="B19" s="278"/>
      <c r="C19" s="279"/>
      <c r="D19" s="279" t="s">
        <v>145</v>
      </c>
      <c r="E19" s="203">
        <v>1675.26</v>
      </c>
      <c r="F19" s="203">
        <v>4042</v>
      </c>
      <c r="G19" s="203">
        <f t="shared" ref="G19" si="8">SUM(G20)</f>
        <v>0</v>
      </c>
      <c r="H19" s="203">
        <v>2020.74</v>
      </c>
      <c r="I19" s="69">
        <f t="shared" si="1"/>
        <v>120.62247054188605</v>
      </c>
      <c r="J19" s="243">
        <f t="shared" si="3"/>
        <v>49.993567540821374</v>
      </c>
    </row>
    <row r="20" spans="1:10" ht="25.5" x14ac:dyDescent="0.25">
      <c r="A20" s="277">
        <v>3132</v>
      </c>
      <c r="B20" s="278"/>
      <c r="C20" s="279"/>
      <c r="D20" s="279" t="s">
        <v>199</v>
      </c>
      <c r="E20" s="203"/>
      <c r="F20" s="203"/>
      <c r="G20" s="203"/>
      <c r="H20" s="203"/>
      <c r="I20" s="69" t="e">
        <f t="shared" si="1"/>
        <v>#DIV/0!</v>
      </c>
      <c r="J20" s="243" t="e">
        <f t="shared" si="3"/>
        <v>#DIV/0!</v>
      </c>
    </row>
    <row r="21" spans="1:10" x14ac:dyDescent="0.25">
      <c r="A21" s="465">
        <v>32</v>
      </c>
      <c r="B21" s="466"/>
      <c r="C21" s="467"/>
      <c r="D21" s="124" t="s">
        <v>16</v>
      </c>
      <c r="E21" s="430">
        <f>SUM(E22)</f>
        <v>556.08000000000004</v>
      </c>
      <c r="F21" s="430">
        <f t="shared" ref="F21:G22" si="9">SUM(F22)</f>
        <v>1468</v>
      </c>
      <c r="G21" s="430">
        <f t="shared" si="9"/>
        <v>0</v>
      </c>
      <c r="H21" s="430">
        <f>SUM(H22)</f>
        <v>678.88</v>
      </c>
      <c r="I21" s="199">
        <f t="shared" si="1"/>
        <v>122.08315350309307</v>
      </c>
      <c r="J21" s="199">
        <f t="shared" si="3"/>
        <v>46.245231607629428</v>
      </c>
    </row>
    <row r="22" spans="1:10" x14ac:dyDescent="0.25">
      <c r="A22" s="277">
        <v>321</v>
      </c>
      <c r="B22" s="278"/>
      <c r="C22" s="279"/>
      <c r="D22" s="279" t="s">
        <v>148</v>
      </c>
      <c r="E22" s="203">
        <v>556.08000000000004</v>
      </c>
      <c r="F22" s="203">
        <v>1468</v>
      </c>
      <c r="G22" s="203">
        <f t="shared" si="9"/>
        <v>0</v>
      </c>
      <c r="H22" s="203">
        <v>678.88</v>
      </c>
      <c r="I22" s="69">
        <f t="shared" si="1"/>
        <v>122.08315350309307</v>
      </c>
      <c r="J22" s="69">
        <f t="shared" si="3"/>
        <v>46.245231607629428</v>
      </c>
    </row>
    <row r="23" spans="1:10" ht="25.5" x14ac:dyDescent="0.25">
      <c r="A23" s="478">
        <v>3212</v>
      </c>
      <c r="B23" s="539"/>
      <c r="C23" s="540"/>
      <c r="D23" s="540" t="s">
        <v>200</v>
      </c>
      <c r="E23" s="541"/>
      <c r="F23" s="541"/>
      <c r="G23" s="541"/>
      <c r="H23" s="541"/>
      <c r="I23" s="542" t="e">
        <f t="shared" si="1"/>
        <v>#DIV/0!</v>
      </c>
      <c r="J23" s="542" t="e">
        <f t="shared" si="3"/>
        <v>#DIV/0!</v>
      </c>
    </row>
    <row r="24" spans="1:10" s="547" customFormat="1" x14ac:dyDescent="0.25">
      <c r="A24" s="548" t="s">
        <v>67</v>
      </c>
      <c r="B24" s="550"/>
      <c r="C24" s="549"/>
      <c r="D24" s="468" t="s">
        <v>68</v>
      </c>
      <c r="E24" s="469">
        <f>SUM(E25)</f>
        <v>15358.269999999999</v>
      </c>
      <c r="F24" s="469">
        <f>SUM(F25)</f>
        <v>26724</v>
      </c>
      <c r="G24" s="469">
        <f t="shared" ref="G24" si="10">SUM(G25)</f>
        <v>0</v>
      </c>
      <c r="H24" s="469">
        <f>SUM(H25)</f>
        <v>13242.54</v>
      </c>
      <c r="I24" s="199">
        <f t="shared" si="1"/>
        <v>86.224164570618967</v>
      </c>
      <c r="J24" s="245">
        <f t="shared" si="3"/>
        <v>49.552986079928161</v>
      </c>
    </row>
    <row r="25" spans="1:10" s="547" customFormat="1" x14ac:dyDescent="0.25">
      <c r="A25" s="431">
        <v>3</v>
      </c>
      <c r="B25" s="551"/>
      <c r="C25" s="433"/>
      <c r="D25" s="234" t="s">
        <v>7</v>
      </c>
      <c r="E25" s="235">
        <f>SUM(E26+E33)</f>
        <v>15358.269999999999</v>
      </c>
      <c r="F25" s="235">
        <f>SUM(F26+F33)</f>
        <v>26724</v>
      </c>
      <c r="G25" s="235">
        <f t="shared" ref="G25" si="11">SUM(G26+G33)</f>
        <v>0</v>
      </c>
      <c r="H25" s="235">
        <f>SUM(H26+H33)</f>
        <v>13242.54</v>
      </c>
      <c r="I25" s="236">
        <f t="shared" si="1"/>
        <v>86.224164570618967</v>
      </c>
      <c r="J25" s="434">
        <f t="shared" si="3"/>
        <v>49.552986079928161</v>
      </c>
    </row>
    <row r="26" spans="1:10" s="547" customFormat="1" x14ac:dyDescent="0.25">
      <c r="A26" s="185">
        <v>31</v>
      </c>
      <c r="B26" s="552"/>
      <c r="C26" s="124"/>
      <c r="D26" s="385" t="s">
        <v>8</v>
      </c>
      <c r="E26" s="430">
        <f>SUM(E27+E29+E31)</f>
        <v>14726.89</v>
      </c>
      <c r="F26" s="430">
        <f>SUM(F27+F29+F31)</f>
        <v>25495</v>
      </c>
      <c r="G26" s="430">
        <f t="shared" ref="G26" si="12">SUM(G27+G29+G31)</f>
        <v>0</v>
      </c>
      <c r="H26" s="430">
        <f>SUM(H27+H29+H31)</f>
        <v>12674.160000000002</v>
      </c>
      <c r="I26" s="199">
        <f t="shared" si="1"/>
        <v>86.061347643664092</v>
      </c>
      <c r="J26" s="245">
        <f t="shared" si="3"/>
        <v>49.71233575210826</v>
      </c>
    </row>
    <row r="27" spans="1:10" x14ac:dyDescent="0.25">
      <c r="A27" s="178">
        <v>311</v>
      </c>
      <c r="B27" s="278"/>
      <c r="C27" s="543"/>
      <c r="D27" s="543" t="s">
        <v>198</v>
      </c>
      <c r="E27" s="544">
        <v>11526.9</v>
      </c>
      <c r="F27" s="544">
        <v>20507</v>
      </c>
      <c r="G27" s="544">
        <f t="shared" ref="G27" si="13">SUM(G28)</f>
        <v>0</v>
      </c>
      <c r="H27" s="544">
        <v>10253.280000000001</v>
      </c>
      <c r="I27" s="545">
        <f t="shared" si="1"/>
        <v>88.950888790568158</v>
      </c>
      <c r="J27" s="546">
        <f t="shared" si="3"/>
        <v>49.998927195591754</v>
      </c>
    </row>
    <row r="28" spans="1:10" ht="18" customHeight="1" x14ac:dyDescent="0.25">
      <c r="A28" s="277">
        <v>3111</v>
      </c>
      <c r="B28" s="278"/>
      <c r="C28" s="279"/>
      <c r="D28" s="279" t="s">
        <v>142</v>
      </c>
      <c r="E28" s="203"/>
      <c r="F28" s="203"/>
      <c r="G28" s="203"/>
      <c r="H28" s="203"/>
      <c r="I28" s="69" t="e">
        <f t="shared" si="1"/>
        <v>#DIV/0!</v>
      </c>
      <c r="J28" s="243" t="e">
        <f t="shared" si="3"/>
        <v>#DIV/0!</v>
      </c>
    </row>
    <row r="29" spans="1:10" ht="18.600000000000001" customHeight="1" x14ac:dyDescent="0.25">
      <c r="A29" s="277">
        <v>312</v>
      </c>
      <c r="B29" s="278"/>
      <c r="C29" s="279"/>
      <c r="D29" s="279" t="s">
        <v>144</v>
      </c>
      <c r="E29" s="203">
        <v>1298.1099999999999</v>
      </c>
      <c r="F29" s="203">
        <v>1604</v>
      </c>
      <c r="G29" s="203">
        <f t="shared" ref="G29" si="14">SUM(G30)</f>
        <v>0</v>
      </c>
      <c r="H29" s="203">
        <v>729.12</v>
      </c>
      <c r="I29" s="69">
        <f t="shared" si="1"/>
        <v>56.167813205352402</v>
      </c>
      <c r="J29" s="243">
        <f t="shared" si="3"/>
        <v>45.456359102244384</v>
      </c>
    </row>
    <row r="30" spans="1:10" ht="15" customHeight="1" x14ac:dyDescent="0.25">
      <c r="A30" s="277">
        <v>3121</v>
      </c>
      <c r="B30" s="278"/>
      <c r="C30" s="279"/>
      <c r="D30" s="279" t="s">
        <v>144</v>
      </c>
      <c r="E30" s="203"/>
      <c r="F30" s="203"/>
      <c r="G30" s="203"/>
      <c r="H30" s="203"/>
      <c r="I30" s="69" t="e">
        <f t="shared" si="1"/>
        <v>#DIV/0!</v>
      </c>
      <c r="J30" s="243" t="e">
        <f t="shared" si="3"/>
        <v>#DIV/0!</v>
      </c>
    </row>
    <row r="31" spans="1:10" x14ac:dyDescent="0.25">
      <c r="A31" s="277">
        <v>313</v>
      </c>
      <c r="B31" s="278"/>
      <c r="C31" s="279"/>
      <c r="D31" s="279" t="s">
        <v>145</v>
      </c>
      <c r="E31" s="203">
        <v>1901.88</v>
      </c>
      <c r="F31" s="203">
        <v>3384</v>
      </c>
      <c r="G31" s="203">
        <f t="shared" ref="G31" si="15">SUM(G32)</f>
        <v>0</v>
      </c>
      <c r="H31" s="203">
        <v>1691.76</v>
      </c>
      <c r="I31" s="69">
        <f t="shared" si="1"/>
        <v>88.95198435232507</v>
      </c>
      <c r="J31" s="243">
        <f t="shared" si="3"/>
        <v>49.99290780141844</v>
      </c>
    </row>
    <row r="32" spans="1:10" ht="24" customHeight="1" x14ac:dyDescent="0.25">
      <c r="A32" s="277">
        <v>3132</v>
      </c>
      <c r="B32" s="278"/>
      <c r="C32" s="279"/>
      <c r="D32" s="279" t="s">
        <v>199</v>
      </c>
      <c r="E32" s="203"/>
      <c r="F32" s="203"/>
      <c r="G32" s="203"/>
      <c r="H32" s="203"/>
      <c r="I32" s="69" t="e">
        <f t="shared" si="1"/>
        <v>#DIV/0!</v>
      </c>
      <c r="J32" s="243" t="e">
        <f t="shared" si="3"/>
        <v>#DIV/0!</v>
      </c>
    </row>
    <row r="33" spans="1:10" x14ac:dyDescent="0.25">
      <c r="A33" s="280">
        <v>32</v>
      </c>
      <c r="B33" s="216"/>
      <c r="C33" s="259"/>
      <c r="D33" s="217" t="s">
        <v>16</v>
      </c>
      <c r="E33" s="430">
        <f>SUM(E34)</f>
        <v>631.38</v>
      </c>
      <c r="F33" s="430">
        <f>SUM(F34)</f>
        <v>1229</v>
      </c>
      <c r="G33" s="430">
        <f t="shared" ref="G33:G34" si="16">SUM(G34)</f>
        <v>0</v>
      </c>
      <c r="H33" s="430">
        <f>SUM(H34)</f>
        <v>568.38</v>
      </c>
      <c r="I33" s="199">
        <f t="shared" si="1"/>
        <v>90.021856884918748</v>
      </c>
      <c r="J33" s="245">
        <f t="shared" si="3"/>
        <v>46.247355573637108</v>
      </c>
    </row>
    <row r="34" spans="1:10" ht="27" customHeight="1" x14ac:dyDescent="0.25">
      <c r="A34" s="277">
        <v>321</v>
      </c>
      <c r="B34" s="278"/>
      <c r="C34" s="279"/>
      <c r="D34" s="279" t="s">
        <v>148</v>
      </c>
      <c r="E34" s="203">
        <v>631.38</v>
      </c>
      <c r="F34" s="203">
        <v>1229</v>
      </c>
      <c r="G34" s="203">
        <f t="shared" si="16"/>
        <v>0</v>
      </c>
      <c r="H34" s="203">
        <v>568.38</v>
      </c>
      <c r="I34" s="69">
        <f t="shared" si="1"/>
        <v>90.021856884918748</v>
      </c>
      <c r="J34" s="243">
        <f t="shared" si="3"/>
        <v>46.247355573637108</v>
      </c>
    </row>
    <row r="35" spans="1:10" ht="39.6" customHeight="1" x14ac:dyDescent="0.25">
      <c r="A35" s="277">
        <v>3212</v>
      </c>
      <c r="B35" s="278"/>
      <c r="C35" s="279"/>
      <c r="D35" s="279" t="s">
        <v>200</v>
      </c>
      <c r="E35" s="203"/>
      <c r="F35" s="203"/>
      <c r="G35" s="203"/>
      <c r="H35" s="203"/>
      <c r="I35" s="69" t="e">
        <f t="shared" si="1"/>
        <v>#DIV/0!</v>
      </c>
      <c r="J35" s="243" t="e">
        <f t="shared" si="3"/>
        <v>#DIV/0!</v>
      </c>
    </row>
    <row r="36" spans="1:10" ht="25.5" x14ac:dyDescent="0.25">
      <c r="A36" s="420" t="s">
        <v>69</v>
      </c>
      <c r="B36" s="420"/>
      <c r="C36" s="420"/>
      <c r="D36" s="336" t="s">
        <v>70</v>
      </c>
      <c r="E36" s="421">
        <f>SUM(E37+E163+E173)</f>
        <v>388940.47</v>
      </c>
      <c r="F36" s="421">
        <f>SUM(F37+F163+F173)</f>
        <v>847051</v>
      </c>
      <c r="G36" s="421">
        <f>SUM(G37+G163+G173)</f>
        <v>0</v>
      </c>
      <c r="H36" s="421">
        <f>SUM(H37+H163+H173)</f>
        <v>501765.81999999995</v>
      </c>
      <c r="I36" s="418">
        <f t="shared" si="1"/>
        <v>129.00838526780203</v>
      </c>
      <c r="J36" s="240">
        <f t="shared" si="3"/>
        <v>59.236789756460936</v>
      </c>
    </row>
    <row r="37" spans="1:10" ht="38.25" x14ac:dyDescent="0.25">
      <c r="A37" s="470" t="s">
        <v>71</v>
      </c>
      <c r="B37" s="470"/>
      <c r="C37" s="470"/>
      <c r="D37" s="160" t="s">
        <v>72</v>
      </c>
      <c r="E37" s="338">
        <f>SUM(E38+E50+E75+E110+E145+E157)</f>
        <v>388940.47</v>
      </c>
      <c r="F37" s="338">
        <f>SUM(F38+F50+F75+F110+F145+F157)</f>
        <v>822451</v>
      </c>
      <c r="G37" s="338">
        <f>SUM(G38+G50+G75+G110+G145+G157)</f>
        <v>0</v>
      </c>
      <c r="H37" s="338">
        <f>SUM(H38+H50+H75+H110+H145+H157)</f>
        <v>494014.76999999996</v>
      </c>
      <c r="I37" s="199">
        <f t="shared" si="1"/>
        <v>127.01552245257481</v>
      </c>
      <c r="J37" s="245">
        <f t="shared" si="3"/>
        <v>60.066164428032785</v>
      </c>
    </row>
    <row r="38" spans="1:10" ht="21.6" customHeight="1" x14ac:dyDescent="0.25">
      <c r="A38" s="471" t="s">
        <v>65</v>
      </c>
      <c r="B38" s="471"/>
      <c r="C38" s="471"/>
      <c r="D38" s="385" t="s">
        <v>66</v>
      </c>
      <c r="E38" s="430">
        <f>SUM(E39)</f>
        <v>0</v>
      </c>
      <c r="F38" s="430">
        <f>SUM(F39)</f>
        <v>2011</v>
      </c>
      <c r="G38" s="430">
        <f t="shared" ref="G38" si="17">SUM(G39)</f>
        <v>0</v>
      </c>
      <c r="H38" s="430">
        <f>SUM(H39)</f>
        <v>0</v>
      </c>
      <c r="I38" s="199" t="e">
        <f t="shared" si="1"/>
        <v>#DIV/0!</v>
      </c>
      <c r="J38" s="245">
        <f t="shared" si="3"/>
        <v>0</v>
      </c>
    </row>
    <row r="39" spans="1:10" ht="18" customHeight="1" x14ac:dyDescent="0.25">
      <c r="A39" s="435">
        <v>3</v>
      </c>
      <c r="B39" s="435"/>
      <c r="C39" s="435"/>
      <c r="D39" s="234" t="s">
        <v>7</v>
      </c>
      <c r="E39" s="235">
        <f>SUM(E40+E71)</f>
        <v>0</v>
      </c>
      <c r="F39" s="235">
        <f>SUM(F40+F71)</f>
        <v>2011</v>
      </c>
      <c r="G39" s="235">
        <f t="shared" ref="G39" si="18">SUM(G40+G71)</f>
        <v>0</v>
      </c>
      <c r="H39" s="235"/>
      <c r="I39" s="236" t="e">
        <f t="shared" si="1"/>
        <v>#DIV/0!</v>
      </c>
      <c r="J39" s="434">
        <f t="shared" si="3"/>
        <v>0</v>
      </c>
    </row>
    <row r="40" spans="1:10" ht="14.45" customHeight="1" x14ac:dyDescent="0.25">
      <c r="A40" s="307">
        <v>32</v>
      </c>
      <c r="B40" s="307"/>
      <c r="C40" s="307"/>
      <c r="D40" s="227" t="s">
        <v>16</v>
      </c>
      <c r="E40" s="430">
        <f>SUM(E41+E46+E55+E65)</f>
        <v>0</v>
      </c>
      <c r="F40" s="430">
        <f>SUM(F41+F46+E55+E65)</f>
        <v>2011</v>
      </c>
      <c r="G40" s="430">
        <f t="shared" ref="G40" si="19">SUM(G41+G46+G55+G65)</f>
        <v>0</v>
      </c>
      <c r="H40" s="430"/>
      <c r="I40" s="199" t="e">
        <f t="shared" si="1"/>
        <v>#DIV/0!</v>
      </c>
      <c r="J40" s="241">
        <f t="shared" si="3"/>
        <v>0</v>
      </c>
    </row>
    <row r="41" spans="1:10" ht="14.45" customHeight="1" x14ac:dyDescent="0.25">
      <c r="A41" s="156">
        <v>321</v>
      </c>
      <c r="B41" s="157"/>
      <c r="C41" s="150"/>
      <c r="D41" s="141" t="s">
        <v>148</v>
      </c>
      <c r="E41" s="203">
        <f t="shared" ref="E41" si="20">SUM(E42:E45)</f>
        <v>0</v>
      </c>
      <c r="F41" s="203">
        <f t="shared" ref="F41:H41" si="21">SUM(F42:F45)</f>
        <v>0</v>
      </c>
      <c r="G41" s="203">
        <f t="shared" si="21"/>
        <v>0</v>
      </c>
      <c r="H41" s="203">
        <f t="shared" si="21"/>
        <v>0</v>
      </c>
      <c r="I41" s="200" t="e">
        <f t="shared" si="1"/>
        <v>#DIV/0!</v>
      </c>
      <c r="J41" s="242" t="e">
        <f t="shared" si="3"/>
        <v>#DIV/0!</v>
      </c>
    </row>
    <row r="42" spans="1:10" ht="14.45" customHeight="1" x14ac:dyDescent="0.25">
      <c r="A42" s="153">
        <v>3211</v>
      </c>
      <c r="B42" s="154"/>
      <c r="C42" s="155"/>
      <c r="D42" s="142" t="s">
        <v>149</v>
      </c>
      <c r="E42" s="203"/>
      <c r="F42" s="203"/>
      <c r="G42" s="203"/>
      <c r="H42" s="203"/>
      <c r="I42" s="69" t="e">
        <f t="shared" si="1"/>
        <v>#DIV/0!</v>
      </c>
      <c r="J42" s="243" t="e">
        <f t="shared" si="3"/>
        <v>#DIV/0!</v>
      </c>
    </row>
    <row r="43" spans="1:10" ht="25.15" customHeight="1" x14ac:dyDescent="0.25">
      <c r="A43" s="153">
        <v>3212</v>
      </c>
      <c r="B43" s="154"/>
      <c r="C43" s="155"/>
      <c r="D43" s="142" t="s">
        <v>201</v>
      </c>
      <c r="E43" s="203"/>
      <c r="F43" s="203"/>
      <c r="G43" s="203"/>
      <c r="H43" s="203"/>
      <c r="I43" s="69" t="e">
        <f t="shared" si="1"/>
        <v>#DIV/0!</v>
      </c>
      <c r="J43" s="243" t="e">
        <f t="shared" si="3"/>
        <v>#DIV/0!</v>
      </c>
    </row>
    <row r="44" spans="1:10" ht="14.45" customHeight="1" x14ac:dyDescent="0.25">
      <c r="A44" s="153">
        <v>3213</v>
      </c>
      <c r="B44" s="154"/>
      <c r="C44" s="155"/>
      <c r="D44" s="142" t="s">
        <v>202</v>
      </c>
      <c r="E44" s="203"/>
      <c r="F44" s="203"/>
      <c r="G44" s="203"/>
      <c r="H44" s="203"/>
      <c r="I44" s="69" t="e">
        <f t="shared" si="1"/>
        <v>#DIV/0!</v>
      </c>
      <c r="J44" s="243" t="e">
        <f t="shared" si="3"/>
        <v>#DIV/0!</v>
      </c>
    </row>
    <row r="45" spans="1:10" ht="25.9" customHeight="1" x14ac:dyDescent="0.25">
      <c r="A45" s="153">
        <v>3214</v>
      </c>
      <c r="B45" s="154"/>
      <c r="C45" s="155"/>
      <c r="D45" s="142" t="s">
        <v>203</v>
      </c>
      <c r="E45" s="203"/>
      <c r="F45" s="203"/>
      <c r="G45" s="203"/>
      <c r="H45" s="203"/>
      <c r="I45" s="69" t="e">
        <f t="shared" si="1"/>
        <v>#DIV/0!</v>
      </c>
      <c r="J45" s="243" t="e">
        <f t="shared" si="3"/>
        <v>#DIV/0!</v>
      </c>
    </row>
    <row r="46" spans="1:10" ht="19.899999999999999" customHeight="1" x14ac:dyDescent="0.25">
      <c r="A46" s="153">
        <v>322</v>
      </c>
      <c r="B46" s="154"/>
      <c r="C46" s="155"/>
      <c r="D46" s="142" t="s">
        <v>204</v>
      </c>
      <c r="E46" s="203">
        <v>0</v>
      </c>
      <c r="F46" s="203">
        <v>2011</v>
      </c>
      <c r="G46" s="203"/>
      <c r="H46" s="203">
        <v>0</v>
      </c>
      <c r="I46" s="200" t="e">
        <f t="shared" si="1"/>
        <v>#DIV/0!</v>
      </c>
      <c r="J46" s="242">
        <f t="shared" si="3"/>
        <v>0</v>
      </c>
    </row>
    <row r="47" spans="1:10" ht="26.45" customHeight="1" x14ac:dyDescent="0.25">
      <c r="A47" s="153">
        <v>3221</v>
      </c>
      <c r="B47" s="154"/>
      <c r="C47" s="155"/>
      <c r="D47" s="142" t="s">
        <v>205</v>
      </c>
      <c r="E47" s="203"/>
      <c r="F47" s="203"/>
      <c r="G47" s="203"/>
      <c r="H47" s="203"/>
      <c r="I47" s="69" t="e">
        <f t="shared" si="1"/>
        <v>#DIV/0!</v>
      </c>
      <c r="J47" s="243" t="e">
        <f t="shared" si="3"/>
        <v>#DIV/0!</v>
      </c>
    </row>
    <row r="48" spans="1:10" ht="18" customHeight="1" x14ac:dyDescent="0.25">
      <c r="A48" s="153">
        <v>3222</v>
      </c>
      <c r="B48" s="154"/>
      <c r="C48" s="155"/>
      <c r="D48" s="142" t="s">
        <v>154</v>
      </c>
      <c r="E48" s="203"/>
      <c r="F48" s="203"/>
      <c r="G48" s="203"/>
      <c r="H48" s="203"/>
      <c r="I48" s="69" t="e">
        <f t="shared" si="1"/>
        <v>#DIV/0!</v>
      </c>
      <c r="J48" s="243" t="e">
        <f t="shared" si="3"/>
        <v>#DIV/0!</v>
      </c>
    </row>
    <row r="49" spans="1:10" ht="18" customHeight="1" x14ac:dyDescent="0.25">
      <c r="A49" s="153">
        <v>3223</v>
      </c>
      <c r="B49" s="154"/>
      <c r="C49" s="155"/>
      <c r="D49" s="142" t="s">
        <v>155</v>
      </c>
      <c r="E49" s="203"/>
      <c r="F49" s="203"/>
      <c r="G49" s="203"/>
      <c r="H49" s="203"/>
      <c r="I49" s="69" t="e">
        <f t="shared" si="1"/>
        <v>#DIV/0!</v>
      </c>
      <c r="J49" s="243" t="e">
        <f t="shared" si="3"/>
        <v>#DIV/0!</v>
      </c>
    </row>
    <row r="50" spans="1:10" ht="25.5" customHeight="1" x14ac:dyDescent="0.25">
      <c r="A50" s="422" t="s">
        <v>251</v>
      </c>
      <c r="B50" s="423"/>
      <c r="C50" s="424"/>
      <c r="D50" s="425" t="s">
        <v>227</v>
      </c>
      <c r="E50" s="419">
        <v>146.24</v>
      </c>
      <c r="F50" s="419">
        <v>0</v>
      </c>
      <c r="G50" s="419"/>
      <c r="H50" s="419">
        <f>H51</f>
        <v>1405.31</v>
      </c>
      <c r="I50" s="418">
        <v>0</v>
      </c>
      <c r="J50" s="240">
        <v>100.48</v>
      </c>
    </row>
    <row r="51" spans="1:10" ht="18" customHeight="1" x14ac:dyDescent="0.25">
      <c r="A51" s="156">
        <v>322</v>
      </c>
      <c r="B51" s="157"/>
      <c r="C51" s="150"/>
      <c r="D51" s="141" t="s">
        <v>281</v>
      </c>
      <c r="E51" s="202">
        <v>146.24</v>
      </c>
      <c r="F51" s="202">
        <v>0</v>
      </c>
      <c r="G51" s="202"/>
      <c r="H51" s="202">
        <f>H52+H55</f>
        <v>1405.31</v>
      </c>
      <c r="I51" s="200"/>
      <c r="J51" s="242"/>
    </row>
    <row r="52" spans="1:10" ht="27" customHeight="1" x14ac:dyDescent="0.25">
      <c r="A52" s="153">
        <v>3222</v>
      </c>
      <c r="B52" s="154"/>
      <c r="C52" s="155"/>
      <c r="D52" s="142" t="s">
        <v>280</v>
      </c>
      <c r="E52" s="203">
        <v>146.24</v>
      </c>
      <c r="F52" s="203"/>
      <c r="G52" s="203"/>
      <c r="H52" s="203">
        <v>1001.4</v>
      </c>
      <c r="I52" s="69">
        <f t="shared" si="1"/>
        <v>684.76477024070016</v>
      </c>
      <c r="J52" s="243" t="e">
        <f t="shared" si="3"/>
        <v>#DIV/0!</v>
      </c>
    </row>
    <row r="53" spans="1:10" ht="18.600000000000001" customHeight="1" x14ac:dyDescent="0.25">
      <c r="A53" s="153">
        <v>3225</v>
      </c>
      <c r="B53" s="154"/>
      <c r="C53" s="155"/>
      <c r="D53" s="142" t="s">
        <v>206</v>
      </c>
      <c r="E53" s="203">
        <v>0</v>
      </c>
      <c r="F53" s="203"/>
      <c r="G53" s="203"/>
      <c r="H53" s="203">
        <v>0</v>
      </c>
      <c r="I53" s="69" t="e">
        <f t="shared" si="1"/>
        <v>#DIV/0!</v>
      </c>
      <c r="J53" s="243" t="e">
        <f t="shared" si="3"/>
        <v>#DIV/0!</v>
      </c>
    </row>
    <row r="54" spans="1:10" ht="24.6" customHeight="1" x14ac:dyDescent="0.25">
      <c r="A54" s="153">
        <v>3227</v>
      </c>
      <c r="B54" s="154"/>
      <c r="C54" s="155"/>
      <c r="D54" s="142" t="s">
        <v>158</v>
      </c>
      <c r="E54" s="203"/>
      <c r="F54" s="203"/>
      <c r="G54" s="203"/>
      <c r="H54" s="203"/>
      <c r="I54" s="69" t="e">
        <f t="shared" si="1"/>
        <v>#DIV/0!</v>
      </c>
      <c r="J54" s="243" t="e">
        <f t="shared" si="3"/>
        <v>#DIV/0!</v>
      </c>
    </row>
    <row r="55" spans="1:10" ht="18.600000000000001" customHeight="1" x14ac:dyDescent="0.25">
      <c r="A55" s="274">
        <v>323</v>
      </c>
      <c r="B55" s="275"/>
      <c r="C55" s="276"/>
      <c r="D55" s="141" t="s">
        <v>159</v>
      </c>
      <c r="E55" s="202">
        <f t="shared" ref="E55" si="22">SUM(E56:E64)</f>
        <v>0</v>
      </c>
      <c r="F55" s="202">
        <f t="shared" ref="F55:H55" si="23">SUM(F56:F64)</f>
        <v>0</v>
      </c>
      <c r="G55" s="202">
        <f t="shared" si="23"/>
        <v>0</v>
      </c>
      <c r="H55" s="202">
        <f t="shared" si="23"/>
        <v>403.91</v>
      </c>
      <c r="I55" s="200" t="e">
        <f t="shared" si="1"/>
        <v>#DIV/0!</v>
      </c>
      <c r="J55" s="242" t="e">
        <f t="shared" si="3"/>
        <v>#DIV/0!</v>
      </c>
    </row>
    <row r="56" spans="1:10" ht="18.600000000000001" customHeight="1" x14ac:dyDescent="0.25">
      <c r="A56" s="166">
        <v>3231</v>
      </c>
      <c r="B56" s="143"/>
      <c r="C56" s="167"/>
      <c r="D56" s="165" t="s">
        <v>208</v>
      </c>
      <c r="E56" s="203"/>
      <c r="F56" s="203"/>
      <c r="G56" s="203"/>
      <c r="H56" s="203">
        <v>403.91</v>
      </c>
      <c r="I56" s="69" t="e">
        <f t="shared" si="1"/>
        <v>#DIV/0!</v>
      </c>
      <c r="J56" s="243" t="e">
        <f t="shared" si="3"/>
        <v>#DIV/0!</v>
      </c>
    </row>
    <row r="57" spans="1:10" ht="28.15" customHeight="1" x14ac:dyDescent="0.25">
      <c r="A57" s="153">
        <v>3232</v>
      </c>
      <c r="B57" s="154"/>
      <c r="C57" s="155"/>
      <c r="D57" s="142" t="s">
        <v>161</v>
      </c>
      <c r="E57" s="203"/>
      <c r="F57" s="203"/>
      <c r="G57" s="203"/>
      <c r="H57" s="203"/>
      <c r="I57" s="69" t="e">
        <f t="shared" si="1"/>
        <v>#DIV/0!</v>
      </c>
      <c r="J57" s="243" t="e">
        <f t="shared" si="3"/>
        <v>#DIV/0!</v>
      </c>
    </row>
    <row r="58" spans="1:10" ht="18.600000000000001" customHeight="1" x14ac:dyDescent="0.25">
      <c r="A58" s="153">
        <v>3233</v>
      </c>
      <c r="B58" s="154"/>
      <c r="C58" s="155"/>
      <c r="D58" s="142" t="s">
        <v>209</v>
      </c>
      <c r="E58" s="203"/>
      <c r="F58" s="203"/>
      <c r="G58" s="203"/>
      <c r="H58" s="203"/>
      <c r="I58" s="69" t="e">
        <f t="shared" si="1"/>
        <v>#DIV/0!</v>
      </c>
      <c r="J58" s="243" t="e">
        <f t="shared" si="3"/>
        <v>#DIV/0!</v>
      </c>
    </row>
    <row r="59" spans="1:10" ht="18.600000000000001" customHeight="1" x14ac:dyDescent="0.25">
      <c r="A59" s="153">
        <v>3234</v>
      </c>
      <c r="B59" s="154"/>
      <c r="C59" s="155"/>
      <c r="D59" s="142" t="s">
        <v>163</v>
      </c>
      <c r="E59" s="203"/>
      <c r="F59" s="203"/>
      <c r="G59" s="203"/>
      <c r="H59" s="203"/>
      <c r="I59" s="69" t="e">
        <f t="shared" si="1"/>
        <v>#DIV/0!</v>
      </c>
      <c r="J59" s="243" t="e">
        <f t="shared" si="3"/>
        <v>#DIV/0!</v>
      </c>
    </row>
    <row r="60" spans="1:10" ht="18.600000000000001" customHeight="1" x14ac:dyDescent="0.25">
      <c r="A60" s="153">
        <v>3235</v>
      </c>
      <c r="B60" s="154"/>
      <c r="C60" s="155"/>
      <c r="D60" s="142" t="s">
        <v>164</v>
      </c>
      <c r="E60" s="203"/>
      <c r="F60" s="203"/>
      <c r="G60" s="203"/>
      <c r="H60" s="203"/>
      <c r="I60" s="69" t="e">
        <f t="shared" si="1"/>
        <v>#DIV/0!</v>
      </c>
      <c r="J60" s="243" t="e">
        <f t="shared" si="3"/>
        <v>#DIV/0!</v>
      </c>
    </row>
    <row r="61" spans="1:10" ht="18.600000000000001" customHeight="1" x14ac:dyDescent="0.25">
      <c r="A61" s="153">
        <v>3236</v>
      </c>
      <c r="B61" s="154"/>
      <c r="C61" s="155"/>
      <c r="D61" s="107" t="s">
        <v>210</v>
      </c>
      <c r="E61" s="203"/>
      <c r="F61" s="203"/>
      <c r="G61" s="203"/>
      <c r="H61" s="203"/>
      <c r="I61" s="69" t="e">
        <f t="shared" si="1"/>
        <v>#DIV/0!</v>
      </c>
      <c r="J61" s="243" t="e">
        <f t="shared" si="3"/>
        <v>#DIV/0!</v>
      </c>
    </row>
    <row r="62" spans="1:10" ht="18.600000000000001" customHeight="1" x14ac:dyDescent="0.25">
      <c r="A62" s="153">
        <v>3237</v>
      </c>
      <c r="B62" s="154"/>
      <c r="C62" s="155"/>
      <c r="D62" s="107" t="s">
        <v>211</v>
      </c>
      <c r="E62" s="203"/>
      <c r="F62" s="203"/>
      <c r="G62" s="203"/>
      <c r="H62" s="203"/>
      <c r="I62" s="69" t="e">
        <f t="shared" si="1"/>
        <v>#DIV/0!</v>
      </c>
      <c r="J62" s="243" t="e">
        <f t="shared" si="3"/>
        <v>#DIV/0!</v>
      </c>
    </row>
    <row r="63" spans="1:10" ht="18.600000000000001" customHeight="1" x14ac:dyDescent="0.25">
      <c r="A63" s="153">
        <v>3238</v>
      </c>
      <c r="B63" s="154"/>
      <c r="C63" s="155"/>
      <c r="D63" s="107" t="s">
        <v>167</v>
      </c>
      <c r="E63" s="203"/>
      <c r="F63" s="203"/>
      <c r="G63" s="203"/>
      <c r="H63" s="203"/>
      <c r="I63" s="69" t="e">
        <f t="shared" si="1"/>
        <v>#DIV/0!</v>
      </c>
      <c r="J63" s="243" t="e">
        <f t="shared" si="3"/>
        <v>#DIV/0!</v>
      </c>
    </row>
    <row r="64" spans="1:10" ht="18.600000000000001" customHeight="1" x14ac:dyDescent="0.25">
      <c r="A64" s="153">
        <v>3239</v>
      </c>
      <c r="B64" s="154"/>
      <c r="C64" s="155"/>
      <c r="D64" s="107" t="s">
        <v>168</v>
      </c>
      <c r="E64" s="203"/>
      <c r="F64" s="203"/>
      <c r="G64" s="203"/>
      <c r="H64" s="203"/>
      <c r="I64" s="69" t="e">
        <f t="shared" si="1"/>
        <v>#DIV/0!</v>
      </c>
      <c r="J64" s="243" t="e">
        <f t="shared" si="3"/>
        <v>#DIV/0!</v>
      </c>
    </row>
    <row r="65" spans="1:10" ht="26.45" customHeight="1" x14ac:dyDescent="0.25">
      <c r="A65" s="533">
        <v>329</v>
      </c>
      <c r="B65" s="534"/>
      <c r="C65" s="535"/>
      <c r="D65" s="536" t="s">
        <v>169</v>
      </c>
      <c r="E65" s="537">
        <f t="shared" ref="E65" si="24">SUM(E66:E70)</f>
        <v>0</v>
      </c>
      <c r="F65" s="537">
        <f t="shared" ref="F65:H65" si="25">SUM(F66:F70)</f>
        <v>0</v>
      </c>
      <c r="G65" s="537">
        <f t="shared" si="25"/>
        <v>0</v>
      </c>
      <c r="H65" s="537">
        <f t="shared" si="25"/>
        <v>0</v>
      </c>
      <c r="I65" s="200" t="e">
        <f t="shared" si="1"/>
        <v>#DIV/0!</v>
      </c>
      <c r="J65" s="242" t="e">
        <f t="shared" si="3"/>
        <v>#DIV/0!</v>
      </c>
    </row>
    <row r="66" spans="1:10" ht="16.899999999999999" customHeight="1" x14ac:dyDescent="0.25">
      <c r="A66" s="168">
        <v>3292</v>
      </c>
      <c r="B66" s="169"/>
      <c r="C66" s="170"/>
      <c r="D66" s="31" t="s">
        <v>171</v>
      </c>
      <c r="E66" s="204"/>
      <c r="F66" s="204"/>
      <c r="G66" s="204"/>
      <c r="H66" s="204"/>
      <c r="I66" s="69" t="e">
        <f t="shared" si="1"/>
        <v>#DIV/0!</v>
      </c>
      <c r="J66" s="243" t="e">
        <f t="shared" si="3"/>
        <v>#DIV/0!</v>
      </c>
    </row>
    <row r="67" spans="1:10" ht="15" customHeight="1" x14ac:dyDescent="0.25">
      <c r="A67" s="168">
        <v>3294</v>
      </c>
      <c r="B67" s="169"/>
      <c r="C67" s="170"/>
      <c r="D67" s="31" t="s">
        <v>212</v>
      </c>
      <c r="E67" s="204"/>
      <c r="F67" s="204"/>
      <c r="G67" s="204"/>
      <c r="H67" s="204"/>
      <c r="I67" s="69" t="e">
        <f t="shared" si="1"/>
        <v>#DIV/0!</v>
      </c>
      <c r="J67" s="243" t="e">
        <f t="shared" si="3"/>
        <v>#DIV/0!</v>
      </c>
    </row>
    <row r="68" spans="1:10" ht="16.149999999999999" customHeight="1" x14ac:dyDescent="0.25">
      <c r="A68" s="168">
        <v>3295</v>
      </c>
      <c r="B68" s="169"/>
      <c r="C68" s="170"/>
      <c r="D68" s="31" t="s">
        <v>174</v>
      </c>
      <c r="E68" s="204"/>
      <c r="F68" s="204"/>
      <c r="G68" s="204"/>
      <c r="H68" s="204"/>
      <c r="I68" s="69" t="e">
        <f t="shared" si="1"/>
        <v>#DIV/0!</v>
      </c>
      <c r="J68" s="243" t="e">
        <f t="shared" si="3"/>
        <v>#DIV/0!</v>
      </c>
    </row>
    <row r="69" spans="1:10" ht="16.149999999999999" customHeight="1" x14ac:dyDescent="0.25">
      <c r="A69" s="168">
        <v>3296</v>
      </c>
      <c r="B69" s="169"/>
      <c r="C69" s="170"/>
      <c r="D69" s="31" t="s">
        <v>175</v>
      </c>
      <c r="E69" s="204"/>
      <c r="F69" s="204"/>
      <c r="G69" s="204"/>
      <c r="H69" s="204"/>
      <c r="I69" s="69" t="e">
        <f t="shared" si="1"/>
        <v>#DIV/0!</v>
      </c>
      <c r="J69" s="243" t="e">
        <f t="shared" si="3"/>
        <v>#DIV/0!</v>
      </c>
    </row>
    <row r="70" spans="1:10" ht="28.15" customHeight="1" x14ac:dyDescent="0.25">
      <c r="A70" s="168">
        <v>3299</v>
      </c>
      <c r="B70" s="169"/>
      <c r="C70" s="170"/>
      <c r="D70" s="31" t="s">
        <v>169</v>
      </c>
      <c r="E70" s="204"/>
      <c r="F70" s="204"/>
      <c r="G70" s="204"/>
      <c r="H70" s="204"/>
      <c r="I70" s="69" t="e">
        <f t="shared" si="1"/>
        <v>#DIV/0!</v>
      </c>
      <c r="J70" s="243" t="e">
        <f t="shared" si="3"/>
        <v>#DIV/0!</v>
      </c>
    </row>
    <row r="71" spans="1:10" ht="18.600000000000001" customHeight="1" x14ac:dyDescent="0.25">
      <c r="A71" s="140">
        <v>34</v>
      </c>
      <c r="B71" s="223"/>
      <c r="C71" s="224"/>
      <c r="D71" s="217" t="s">
        <v>74</v>
      </c>
      <c r="E71" s="430">
        <f t="shared" ref="E71:H71" si="26">SUM(E72)</f>
        <v>0</v>
      </c>
      <c r="F71" s="430">
        <f t="shared" si="26"/>
        <v>0</v>
      </c>
      <c r="G71" s="430">
        <f t="shared" si="26"/>
        <v>0</v>
      </c>
      <c r="H71" s="430">
        <f t="shared" si="26"/>
        <v>0</v>
      </c>
      <c r="I71" s="215" t="e">
        <f t="shared" si="1"/>
        <v>#DIV/0!</v>
      </c>
      <c r="J71" s="241" t="e">
        <f t="shared" si="3"/>
        <v>#DIV/0!</v>
      </c>
    </row>
    <row r="72" spans="1:10" ht="18.600000000000001" customHeight="1" x14ac:dyDescent="0.25">
      <c r="A72" s="172">
        <v>343</v>
      </c>
      <c r="B72" s="173"/>
      <c r="C72" s="174"/>
      <c r="D72" s="279" t="s">
        <v>193</v>
      </c>
      <c r="E72" s="203">
        <f t="shared" ref="E72" si="27">SUM(E73+E74)</f>
        <v>0</v>
      </c>
      <c r="F72" s="203">
        <f t="shared" ref="F72:H72" si="28">SUM(F73+F74)</f>
        <v>0</v>
      </c>
      <c r="G72" s="203">
        <f t="shared" si="28"/>
        <v>0</v>
      </c>
      <c r="H72" s="203">
        <f t="shared" si="28"/>
        <v>0</v>
      </c>
      <c r="I72" s="200" t="e">
        <f t="shared" si="1"/>
        <v>#DIV/0!</v>
      </c>
      <c r="J72" s="242" t="e">
        <f t="shared" si="3"/>
        <v>#DIV/0!</v>
      </c>
    </row>
    <row r="73" spans="1:10" ht="27.6" customHeight="1" x14ac:dyDescent="0.25">
      <c r="A73" s="172">
        <v>3431</v>
      </c>
      <c r="B73" s="173"/>
      <c r="C73" s="174"/>
      <c r="D73" s="142" t="s">
        <v>176</v>
      </c>
      <c r="E73" s="203"/>
      <c r="F73" s="203"/>
      <c r="G73" s="203"/>
      <c r="H73" s="203"/>
      <c r="I73" s="69" t="e">
        <f t="shared" si="1"/>
        <v>#DIV/0!</v>
      </c>
      <c r="J73" s="243" t="e">
        <f t="shared" si="3"/>
        <v>#DIV/0!</v>
      </c>
    </row>
    <row r="74" spans="1:10" ht="18.600000000000001" customHeight="1" x14ac:dyDescent="0.25">
      <c r="A74" s="172">
        <v>3433</v>
      </c>
      <c r="B74" s="173"/>
      <c r="C74" s="174"/>
      <c r="D74" s="142" t="s">
        <v>178</v>
      </c>
      <c r="E74" s="203"/>
      <c r="F74" s="203"/>
      <c r="G74" s="203"/>
      <c r="H74" s="203"/>
      <c r="I74" s="69" t="e">
        <f t="shared" si="1"/>
        <v>#DIV/0!</v>
      </c>
      <c r="J74" s="243" t="e">
        <f t="shared" si="3"/>
        <v>#DIV/0!</v>
      </c>
    </row>
    <row r="75" spans="1:10" ht="18.600000000000001" customHeight="1" x14ac:dyDescent="0.25">
      <c r="A75" s="471" t="s">
        <v>73</v>
      </c>
      <c r="B75" s="471"/>
      <c r="C75" s="471"/>
      <c r="D75" s="385" t="s">
        <v>75</v>
      </c>
      <c r="E75" s="430">
        <f>SUM(E76)</f>
        <v>31790.510000000006</v>
      </c>
      <c r="F75" s="430">
        <f>SUM(F76)</f>
        <v>54160</v>
      </c>
      <c r="G75" s="430">
        <f t="shared" ref="G75" si="29">SUM(G76)</f>
        <v>0</v>
      </c>
      <c r="H75" s="430">
        <f>SUM(H76)</f>
        <v>32150.05</v>
      </c>
      <c r="I75" s="199">
        <f t="shared" si="1"/>
        <v>101.13096644250122</v>
      </c>
      <c r="J75" s="245">
        <f t="shared" si="3"/>
        <v>59.361244460856724</v>
      </c>
    </row>
    <row r="76" spans="1:10" ht="18.600000000000001" customHeight="1" x14ac:dyDescent="0.25">
      <c r="A76" s="436">
        <v>3</v>
      </c>
      <c r="B76" s="436"/>
      <c r="C76" s="436"/>
      <c r="D76" s="409" t="s">
        <v>7</v>
      </c>
      <c r="E76" s="437">
        <f>SUM(E77+E106)</f>
        <v>31790.510000000006</v>
      </c>
      <c r="F76" s="437">
        <f>SUM(F77+F106)</f>
        <v>54160</v>
      </c>
      <c r="G76" s="437">
        <f>SUM(G77+G106)</f>
        <v>0</v>
      </c>
      <c r="H76" s="437">
        <f>SUM(H77+H106)</f>
        <v>32150.05</v>
      </c>
      <c r="I76" s="408">
        <f t="shared" ref="I76:I141" si="30">SUM(H76/E76*100)</f>
        <v>101.13096644250122</v>
      </c>
      <c r="J76" s="438">
        <f t="shared" si="3"/>
        <v>59.361244460856724</v>
      </c>
    </row>
    <row r="77" spans="1:10" ht="18.600000000000001" customHeight="1" x14ac:dyDescent="0.25">
      <c r="A77" s="472">
        <v>32</v>
      </c>
      <c r="B77" s="472"/>
      <c r="C77" s="472"/>
      <c r="D77" s="385" t="s">
        <v>16</v>
      </c>
      <c r="E77" s="473">
        <f>SUM(E78+E83+E90+E100)</f>
        <v>31496.220000000005</v>
      </c>
      <c r="F77" s="430">
        <f>SUM(F78+F83+F90+F100)</f>
        <v>53610</v>
      </c>
      <c r="G77" s="430">
        <f>SUM(G78+G83+G90+G100)</f>
        <v>0</v>
      </c>
      <c r="H77" s="473">
        <f>SUM(H78+H83+H90+H100)</f>
        <v>31796.149999999998</v>
      </c>
      <c r="I77" s="199">
        <f t="shared" si="30"/>
        <v>100.95227300291907</v>
      </c>
      <c r="J77" s="245">
        <f t="shared" si="3"/>
        <v>59.31011005409438</v>
      </c>
    </row>
    <row r="78" spans="1:10" ht="18.600000000000001" customHeight="1" x14ac:dyDescent="0.25">
      <c r="A78" s="156">
        <v>321</v>
      </c>
      <c r="B78" s="157"/>
      <c r="C78" s="150"/>
      <c r="D78" s="141" t="s">
        <v>148</v>
      </c>
      <c r="E78" s="202">
        <f>SUM(E79:E82)</f>
        <v>2278.7699999999995</v>
      </c>
      <c r="F78" s="202">
        <v>3500</v>
      </c>
      <c r="G78" s="202">
        <f>SUM(G79:G82)</f>
        <v>0</v>
      </c>
      <c r="H78" s="202">
        <f>SUM(H79:H82)</f>
        <v>415.2</v>
      </c>
      <c r="I78" s="200">
        <f t="shared" si="30"/>
        <v>18.22035571821641</v>
      </c>
      <c r="J78" s="242">
        <f t="shared" ref="J78:J142" si="31">H78/F78*100</f>
        <v>11.862857142857143</v>
      </c>
    </row>
    <row r="79" spans="1:10" ht="18.600000000000001" customHeight="1" x14ac:dyDescent="0.25">
      <c r="A79" s="153">
        <v>3211</v>
      </c>
      <c r="B79" s="154"/>
      <c r="C79" s="155"/>
      <c r="D79" s="279" t="s">
        <v>149</v>
      </c>
      <c r="E79" s="203">
        <v>1832.78</v>
      </c>
      <c r="F79" s="203">
        <v>0</v>
      </c>
      <c r="G79" s="203"/>
      <c r="H79" s="203">
        <v>360</v>
      </c>
      <c r="I79" s="69">
        <f t="shared" si="30"/>
        <v>19.642292037233055</v>
      </c>
      <c r="J79" s="243" t="e">
        <f t="shared" si="31"/>
        <v>#DIV/0!</v>
      </c>
    </row>
    <row r="80" spans="1:10" ht="25.15" customHeight="1" x14ac:dyDescent="0.25">
      <c r="A80" s="153">
        <v>3212</v>
      </c>
      <c r="B80" s="154"/>
      <c r="C80" s="155"/>
      <c r="D80" s="279" t="s">
        <v>201</v>
      </c>
      <c r="E80" s="203"/>
      <c r="F80" s="203"/>
      <c r="G80" s="203"/>
      <c r="H80" s="203"/>
      <c r="I80" s="69" t="e">
        <f t="shared" si="30"/>
        <v>#DIV/0!</v>
      </c>
      <c r="J80" s="243" t="e">
        <f t="shared" si="31"/>
        <v>#DIV/0!</v>
      </c>
    </row>
    <row r="81" spans="1:10" ht="18.600000000000001" customHeight="1" x14ac:dyDescent="0.25">
      <c r="A81" s="153">
        <v>3213</v>
      </c>
      <c r="B81" s="154"/>
      <c r="C81" s="155"/>
      <c r="D81" s="279" t="s">
        <v>202</v>
      </c>
      <c r="E81" s="203">
        <v>443</v>
      </c>
      <c r="F81" s="203">
        <v>0</v>
      </c>
      <c r="G81" s="203"/>
      <c r="H81" s="203"/>
      <c r="I81" s="69">
        <f t="shared" si="30"/>
        <v>0</v>
      </c>
      <c r="J81" s="243" t="e">
        <f t="shared" si="31"/>
        <v>#DIV/0!</v>
      </c>
    </row>
    <row r="82" spans="1:10" ht="26.45" customHeight="1" x14ac:dyDescent="0.25">
      <c r="A82" s="153">
        <v>3214</v>
      </c>
      <c r="B82" s="154"/>
      <c r="C82" s="155"/>
      <c r="D82" s="279" t="s">
        <v>203</v>
      </c>
      <c r="E82" s="203">
        <v>2.99</v>
      </c>
      <c r="F82" s="203">
        <v>0</v>
      </c>
      <c r="G82" s="203"/>
      <c r="H82" s="203">
        <v>55.2</v>
      </c>
      <c r="I82" s="69">
        <f t="shared" si="30"/>
        <v>1846.153846153846</v>
      </c>
      <c r="J82" s="243" t="e">
        <f t="shared" si="31"/>
        <v>#DIV/0!</v>
      </c>
    </row>
    <row r="83" spans="1:10" ht="38.25" customHeight="1" x14ac:dyDescent="0.25">
      <c r="A83" s="156">
        <v>322</v>
      </c>
      <c r="B83" s="157"/>
      <c r="C83" s="150"/>
      <c r="D83" s="141" t="s">
        <v>204</v>
      </c>
      <c r="E83" s="202">
        <f>SUM(E84:E89)</f>
        <v>11137.650000000001</v>
      </c>
      <c r="F83" s="202">
        <v>18000</v>
      </c>
      <c r="G83" s="202">
        <f t="shared" ref="G83" si="32">SUM(G84:G89)</f>
        <v>0</v>
      </c>
      <c r="H83" s="202">
        <f>SUM(H84:H89)</f>
        <v>8008.8499999999995</v>
      </c>
      <c r="I83" s="200">
        <f t="shared" si="30"/>
        <v>71.907897985661222</v>
      </c>
      <c r="J83" s="242">
        <f t="shared" si="31"/>
        <v>44.493611111111107</v>
      </c>
    </row>
    <row r="84" spans="1:10" ht="19.899999999999999" customHeight="1" x14ac:dyDescent="0.25">
      <c r="A84" s="153">
        <v>3221</v>
      </c>
      <c r="B84" s="154"/>
      <c r="C84" s="155"/>
      <c r="D84" s="279" t="s">
        <v>205</v>
      </c>
      <c r="E84" s="203">
        <v>2317.65</v>
      </c>
      <c r="F84" s="203"/>
      <c r="G84" s="203"/>
      <c r="H84" s="203">
        <v>1718.77</v>
      </c>
      <c r="I84" s="69">
        <f t="shared" si="30"/>
        <v>74.160032791836556</v>
      </c>
      <c r="J84" s="243" t="e">
        <f t="shared" si="31"/>
        <v>#DIV/0!</v>
      </c>
    </row>
    <row r="85" spans="1:10" x14ac:dyDescent="0.25">
      <c r="A85" s="153">
        <v>3222</v>
      </c>
      <c r="B85" s="154"/>
      <c r="C85" s="155"/>
      <c r="D85" s="279" t="s">
        <v>154</v>
      </c>
      <c r="E85" s="203">
        <v>0</v>
      </c>
      <c r="F85" s="203"/>
      <c r="G85" s="203"/>
      <c r="H85" s="203"/>
      <c r="I85" s="69" t="e">
        <f t="shared" si="30"/>
        <v>#DIV/0!</v>
      </c>
      <c r="J85" s="243" t="e">
        <f t="shared" si="31"/>
        <v>#DIV/0!</v>
      </c>
    </row>
    <row r="86" spans="1:10" ht="33" customHeight="1" x14ac:dyDescent="0.25">
      <c r="A86" s="153">
        <v>3223</v>
      </c>
      <c r="B86" s="154"/>
      <c r="C86" s="155"/>
      <c r="D86" s="279" t="s">
        <v>155</v>
      </c>
      <c r="E86" s="203">
        <v>4669.3500000000004</v>
      </c>
      <c r="F86" s="203"/>
      <c r="G86" s="203"/>
      <c r="H86" s="203">
        <v>5382.79</v>
      </c>
      <c r="I86" s="69">
        <f t="shared" si="30"/>
        <v>115.27921445169027</v>
      </c>
      <c r="J86" s="243" t="e">
        <f t="shared" si="31"/>
        <v>#DIV/0!</v>
      </c>
    </row>
    <row r="87" spans="1:10" ht="33" customHeight="1" x14ac:dyDescent="0.25">
      <c r="A87" s="153">
        <v>3224</v>
      </c>
      <c r="B87" s="154"/>
      <c r="C87" s="155"/>
      <c r="D87" s="279" t="s">
        <v>156</v>
      </c>
      <c r="E87" s="203">
        <v>181.52</v>
      </c>
      <c r="F87" s="203"/>
      <c r="G87" s="203"/>
      <c r="H87" s="203">
        <v>68.290000000000006</v>
      </c>
      <c r="I87" s="69">
        <f t="shared" si="30"/>
        <v>37.621198765976203</v>
      </c>
      <c r="J87" s="243" t="e">
        <f t="shared" si="31"/>
        <v>#DIV/0!</v>
      </c>
    </row>
    <row r="88" spans="1:10" ht="14.45" customHeight="1" x14ac:dyDescent="0.25">
      <c r="A88" s="153">
        <v>3225</v>
      </c>
      <c r="B88" s="154"/>
      <c r="C88" s="155"/>
      <c r="D88" s="279" t="s">
        <v>206</v>
      </c>
      <c r="E88" s="203">
        <v>3969.13</v>
      </c>
      <c r="F88" s="203"/>
      <c r="G88" s="203"/>
      <c r="H88" s="203">
        <v>839</v>
      </c>
      <c r="I88" s="69">
        <f t="shared" si="30"/>
        <v>21.138133545638464</v>
      </c>
      <c r="J88" s="243" t="e">
        <f t="shared" si="31"/>
        <v>#DIV/0!</v>
      </c>
    </row>
    <row r="89" spans="1:10" ht="26.45" customHeight="1" x14ac:dyDescent="0.25">
      <c r="A89" s="153">
        <v>3227</v>
      </c>
      <c r="B89" s="154"/>
      <c r="C89" s="155"/>
      <c r="D89" s="279" t="s">
        <v>158</v>
      </c>
      <c r="E89" s="203"/>
      <c r="F89" s="203"/>
      <c r="G89" s="203"/>
      <c r="H89" s="203"/>
      <c r="I89" s="69" t="e">
        <f t="shared" si="30"/>
        <v>#DIV/0!</v>
      </c>
      <c r="J89" s="243" t="e">
        <f t="shared" si="31"/>
        <v>#DIV/0!</v>
      </c>
    </row>
    <row r="90" spans="1:10" ht="14.45" customHeight="1" x14ac:dyDescent="0.25">
      <c r="A90" s="274">
        <v>323</v>
      </c>
      <c r="B90" s="275"/>
      <c r="C90" s="276"/>
      <c r="D90" s="141" t="s">
        <v>159</v>
      </c>
      <c r="E90" s="202">
        <f>SUM(E91:E99)</f>
        <v>17971.710000000003</v>
      </c>
      <c r="F90" s="202">
        <v>31710</v>
      </c>
      <c r="G90" s="202">
        <f t="shared" ref="G90" si="33">SUM(G91:G99)</f>
        <v>0</v>
      </c>
      <c r="H90" s="202">
        <f>SUM(H91:H99)</f>
        <v>23247.1</v>
      </c>
      <c r="I90" s="200">
        <f t="shared" si="30"/>
        <v>129.35385670033622</v>
      </c>
      <c r="J90" s="242">
        <f t="shared" si="31"/>
        <v>73.311573636076943</v>
      </c>
    </row>
    <row r="91" spans="1:10" ht="23.45" customHeight="1" x14ac:dyDescent="0.25">
      <c r="A91" s="166">
        <v>3231</v>
      </c>
      <c r="B91" s="143"/>
      <c r="C91" s="167"/>
      <c r="D91" s="165" t="s">
        <v>208</v>
      </c>
      <c r="E91" s="203">
        <v>16073.09</v>
      </c>
      <c r="F91" s="203"/>
      <c r="G91" s="203"/>
      <c r="H91" s="203">
        <v>19670.25</v>
      </c>
      <c r="I91" s="69">
        <f t="shared" si="30"/>
        <v>122.3800152926413</v>
      </c>
      <c r="J91" s="243" t="e">
        <f t="shared" si="31"/>
        <v>#DIV/0!</v>
      </c>
    </row>
    <row r="92" spans="1:10" ht="27" customHeight="1" x14ac:dyDescent="0.25">
      <c r="A92" s="153">
        <v>3232</v>
      </c>
      <c r="B92" s="154"/>
      <c r="C92" s="155"/>
      <c r="D92" s="279" t="s">
        <v>161</v>
      </c>
      <c r="E92" s="203">
        <v>375</v>
      </c>
      <c r="F92" s="203"/>
      <c r="G92" s="203"/>
      <c r="H92" s="203">
        <v>441.5</v>
      </c>
      <c r="I92" s="69">
        <f t="shared" si="30"/>
        <v>117.73333333333333</v>
      </c>
      <c r="J92" s="243" t="e">
        <f t="shared" si="31"/>
        <v>#DIV/0!</v>
      </c>
    </row>
    <row r="93" spans="1:10" x14ac:dyDescent="0.25">
      <c r="A93" s="153">
        <v>3233</v>
      </c>
      <c r="B93" s="154"/>
      <c r="C93" s="155"/>
      <c r="D93" s="279" t="s">
        <v>209</v>
      </c>
      <c r="E93" s="203"/>
      <c r="F93" s="203"/>
      <c r="G93" s="203"/>
      <c r="H93" s="203"/>
      <c r="I93" s="69" t="e">
        <f t="shared" si="30"/>
        <v>#DIV/0!</v>
      </c>
      <c r="J93" s="243" t="e">
        <f t="shared" si="31"/>
        <v>#DIV/0!</v>
      </c>
    </row>
    <row r="94" spans="1:10" ht="32.450000000000003" customHeight="1" x14ac:dyDescent="0.25">
      <c r="A94" s="153">
        <v>3234</v>
      </c>
      <c r="B94" s="154"/>
      <c r="C94" s="155"/>
      <c r="D94" s="279" t="s">
        <v>163</v>
      </c>
      <c r="E94" s="203">
        <v>635.58000000000004</v>
      </c>
      <c r="F94" s="203"/>
      <c r="G94" s="203"/>
      <c r="H94" s="203">
        <v>524.14</v>
      </c>
      <c r="I94" s="69">
        <f t="shared" si="30"/>
        <v>82.466408634632927</v>
      </c>
      <c r="J94" s="243" t="e">
        <f t="shared" si="31"/>
        <v>#DIV/0!</v>
      </c>
    </row>
    <row r="95" spans="1:10" ht="32.450000000000003" customHeight="1" x14ac:dyDescent="0.25">
      <c r="A95" s="153">
        <v>3235</v>
      </c>
      <c r="B95" s="154"/>
      <c r="C95" s="155"/>
      <c r="D95" s="279" t="s">
        <v>164</v>
      </c>
      <c r="E95" s="203">
        <v>0</v>
      </c>
      <c r="F95" s="203"/>
      <c r="G95" s="203"/>
      <c r="H95" s="203">
        <v>0</v>
      </c>
      <c r="I95" s="69" t="e">
        <f t="shared" si="30"/>
        <v>#DIV/0!</v>
      </c>
      <c r="J95" s="243" t="e">
        <f t="shared" si="31"/>
        <v>#DIV/0!</v>
      </c>
    </row>
    <row r="96" spans="1:10" ht="26.45" customHeight="1" x14ac:dyDescent="0.25">
      <c r="A96" s="153">
        <v>3236</v>
      </c>
      <c r="B96" s="154"/>
      <c r="C96" s="155"/>
      <c r="D96" s="107" t="s">
        <v>210</v>
      </c>
      <c r="E96" s="203">
        <v>0</v>
      </c>
      <c r="F96" s="203"/>
      <c r="G96" s="203"/>
      <c r="H96" s="203">
        <v>0</v>
      </c>
      <c r="I96" s="69" t="e">
        <f t="shared" si="30"/>
        <v>#DIV/0!</v>
      </c>
      <c r="J96" s="243" t="e">
        <f t="shared" si="31"/>
        <v>#DIV/0!</v>
      </c>
    </row>
    <row r="97" spans="1:11" ht="14.45" customHeight="1" x14ac:dyDescent="0.25">
      <c r="A97" s="153">
        <v>3237</v>
      </c>
      <c r="B97" s="154"/>
      <c r="C97" s="155"/>
      <c r="D97" s="107" t="s">
        <v>211</v>
      </c>
      <c r="E97" s="203">
        <v>62.5</v>
      </c>
      <c r="F97" s="203"/>
      <c r="G97" s="203"/>
      <c r="H97" s="203">
        <v>62.5</v>
      </c>
      <c r="I97" s="69">
        <f t="shared" si="30"/>
        <v>100</v>
      </c>
      <c r="J97" s="243" t="e">
        <f t="shared" si="31"/>
        <v>#DIV/0!</v>
      </c>
    </row>
    <row r="98" spans="1:11" ht="14.45" customHeight="1" x14ac:dyDescent="0.25">
      <c r="A98" s="153">
        <v>3238</v>
      </c>
      <c r="B98" s="154"/>
      <c r="C98" s="155"/>
      <c r="D98" s="107" t="s">
        <v>167</v>
      </c>
      <c r="E98" s="203">
        <v>675.54</v>
      </c>
      <c r="F98" s="203"/>
      <c r="G98" s="203"/>
      <c r="H98" s="203">
        <v>667.2</v>
      </c>
      <c r="I98" s="69">
        <f t="shared" si="30"/>
        <v>98.765432098765444</v>
      </c>
      <c r="J98" s="243" t="e">
        <f t="shared" si="31"/>
        <v>#DIV/0!</v>
      </c>
    </row>
    <row r="99" spans="1:11" ht="14.45" customHeight="1" x14ac:dyDescent="0.25">
      <c r="A99" s="153">
        <v>3239</v>
      </c>
      <c r="B99" s="154"/>
      <c r="C99" s="155"/>
      <c r="D99" s="107" t="s">
        <v>168</v>
      </c>
      <c r="E99" s="203">
        <v>150</v>
      </c>
      <c r="F99" s="203"/>
      <c r="G99" s="203"/>
      <c r="H99" s="203">
        <v>1881.51</v>
      </c>
      <c r="I99" s="69">
        <f t="shared" si="30"/>
        <v>1254.3399999999999</v>
      </c>
      <c r="J99" s="243" t="e">
        <f t="shared" si="31"/>
        <v>#DIV/0!</v>
      </c>
    </row>
    <row r="100" spans="1:11" ht="25.5" x14ac:dyDescent="0.25">
      <c r="A100" s="533">
        <v>329</v>
      </c>
      <c r="B100" s="534"/>
      <c r="C100" s="535"/>
      <c r="D100" s="536" t="s">
        <v>169</v>
      </c>
      <c r="E100" s="537">
        <f>SUM(E101:E105)</f>
        <v>108.09</v>
      </c>
      <c r="F100" s="537">
        <v>400</v>
      </c>
      <c r="G100" s="537">
        <f t="shared" ref="G100" si="34">SUM(G101:G105)</f>
        <v>0</v>
      </c>
      <c r="H100" s="537">
        <f>SUM(H101:H105)</f>
        <v>125</v>
      </c>
      <c r="I100" s="200">
        <f t="shared" si="30"/>
        <v>115.64437043204737</v>
      </c>
      <c r="J100" s="242">
        <f t="shared" si="31"/>
        <v>31.25</v>
      </c>
    </row>
    <row r="101" spans="1:11" ht="14.45" customHeight="1" x14ac:dyDescent="0.25">
      <c r="A101" s="168">
        <v>3292</v>
      </c>
      <c r="B101" s="169"/>
      <c r="C101" s="170"/>
      <c r="D101" s="31" t="s">
        <v>171</v>
      </c>
      <c r="E101" s="204">
        <v>0</v>
      </c>
      <c r="F101" s="204"/>
      <c r="G101" s="204"/>
      <c r="H101" s="204">
        <v>0</v>
      </c>
      <c r="I101" s="69" t="e">
        <f t="shared" si="30"/>
        <v>#DIV/0!</v>
      </c>
      <c r="J101" s="243" t="e">
        <f t="shared" si="31"/>
        <v>#DIV/0!</v>
      </c>
    </row>
    <row r="102" spans="1:11" ht="21.6" customHeight="1" x14ac:dyDescent="0.25">
      <c r="A102" s="168">
        <v>3294</v>
      </c>
      <c r="B102" s="169"/>
      <c r="C102" s="170"/>
      <c r="D102" s="31" t="s">
        <v>212</v>
      </c>
      <c r="E102" s="204">
        <v>108.09</v>
      </c>
      <c r="F102" s="204"/>
      <c r="G102" s="204"/>
      <c r="H102" s="204">
        <v>125</v>
      </c>
      <c r="I102" s="69">
        <f t="shared" si="30"/>
        <v>115.64437043204737</v>
      </c>
      <c r="J102" s="243" t="e">
        <f t="shared" si="31"/>
        <v>#DIV/0!</v>
      </c>
    </row>
    <row r="103" spans="1:11" ht="18.600000000000001" customHeight="1" x14ac:dyDescent="0.25">
      <c r="A103" s="168">
        <v>3295</v>
      </c>
      <c r="B103" s="169"/>
      <c r="C103" s="170"/>
      <c r="D103" s="31" t="s">
        <v>174</v>
      </c>
      <c r="E103" s="204"/>
      <c r="F103" s="204"/>
      <c r="G103" s="204"/>
      <c r="H103" s="204"/>
      <c r="I103" s="69" t="e">
        <f t="shared" si="30"/>
        <v>#DIV/0!</v>
      </c>
      <c r="J103" s="243" t="e">
        <f t="shared" si="31"/>
        <v>#DIV/0!</v>
      </c>
    </row>
    <row r="104" spans="1:11" x14ac:dyDescent="0.25">
      <c r="A104" s="168">
        <v>3296</v>
      </c>
      <c r="B104" s="169"/>
      <c r="C104" s="170"/>
      <c r="D104" s="31" t="s">
        <v>175</v>
      </c>
      <c r="E104" s="204"/>
      <c r="F104" s="204"/>
      <c r="G104" s="204"/>
      <c r="H104" s="204"/>
      <c r="I104" s="69" t="e">
        <f t="shared" si="30"/>
        <v>#DIV/0!</v>
      </c>
      <c r="J104" s="243" t="e">
        <f t="shared" si="31"/>
        <v>#DIV/0!</v>
      </c>
    </row>
    <row r="105" spans="1:11" ht="27.6" customHeight="1" x14ac:dyDescent="0.25">
      <c r="A105" s="168">
        <v>3299</v>
      </c>
      <c r="B105" s="169"/>
      <c r="C105" s="170"/>
      <c r="D105" s="31" t="s">
        <v>169</v>
      </c>
      <c r="E105" s="204"/>
      <c r="F105" s="204"/>
      <c r="G105" s="204"/>
      <c r="H105" s="204"/>
      <c r="I105" s="69" t="e">
        <f t="shared" si="30"/>
        <v>#DIV/0!</v>
      </c>
      <c r="J105" s="243" t="e">
        <f t="shared" si="31"/>
        <v>#DIV/0!</v>
      </c>
      <c r="K105" s="77"/>
    </row>
    <row r="106" spans="1:11" ht="14.45" customHeight="1" x14ac:dyDescent="0.25">
      <c r="A106" s="272">
        <v>34</v>
      </c>
      <c r="B106" s="223"/>
      <c r="C106" s="224"/>
      <c r="D106" s="217" t="s">
        <v>74</v>
      </c>
      <c r="E106" s="430">
        <f>SUM(E107)</f>
        <v>294.28999999999996</v>
      </c>
      <c r="F106" s="430">
        <f>SUM(F107)</f>
        <v>550</v>
      </c>
      <c r="G106" s="430">
        <f t="shared" ref="G106" si="35">SUM(G107)</f>
        <v>0</v>
      </c>
      <c r="H106" s="430">
        <f>SUM(H107)</f>
        <v>353.9</v>
      </c>
      <c r="I106" s="215">
        <f t="shared" si="30"/>
        <v>120.25553025926807</v>
      </c>
      <c r="J106" s="241">
        <f t="shared" si="31"/>
        <v>64.345454545454544</v>
      </c>
    </row>
    <row r="107" spans="1:11" ht="26.45" customHeight="1" x14ac:dyDescent="0.25">
      <c r="A107" s="171">
        <v>343</v>
      </c>
      <c r="B107" s="260"/>
      <c r="C107" s="152"/>
      <c r="D107" s="141" t="s">
        <v>193</v>
      </c>
      <c r="E107" s="202">
        <f>SUM(E108:E109)</f>
        <v>294.28999999999996</v>
      </c>
      <c r="F107" s="202">
        <v>550</v>
      </c>
      <c r="G107" s="202">
        <f t="shared" ref="G107" si="36">SUM(G108+G109)</f>
        <v>0</v>
      </c>
      <c r="H107" s="202">
        <f>SUM(H108:H109)</f>
        <v>353.9</v>
      </c>
      <c r="I107" s="200">
        <f t="shared" si="30"/>
        <v>120.25553025926807</v>
      </c>
      <c r="J107" s="242">
        <f t="shared" si="31"/>
        <v>64.345454545454544</v>
      </c>
    </row>
    <row r="108" spans="1:11" ht="30.6" customHeight="1" x14ac:dyDescent="0.25">
      <c r="A108" s="172">
        <v>3431</v>
      </c>
      <c r="B108" s="173"/>
      <c r="C108" s="174"/>
      <c r="D108" s="142" t="s">
        <v>176</v>
      </c>
      <c r="E108" s="203">
        <v>268.14999999999998</v>
      </c>
      <c r="F108" s="203"/>
      <c r="G108" s="203"/>
      <c r="H108" s="203">
        <v>279.24</v>
      </c>
      <c r="I108" s="69">
        <f t="shared" si="30"/>
        <v>104.13574491888869</v>
      </c>
      <c r="J108" s="243" t="e">
        <f t="shared" si="31"/>
        <v>#DIV/0!</v>
      </c>
    </row>
    <row r="109" spans="1:11" ht="31.9" customHeight="1" x14ac:dyDescent="0.25">
      <c r="A109" s="172">
        <v>3433</v>
      </c>
      <c r="B109" s="173"/>
      <c r="C109" s="174"/>
      <c r="D109" s="142" t="s">
        <v>178</v>
      </c>
      <c r="E109" s="203">
        <v>26.14</v>
      </c>
      <c r="F109" s="203"/>
      <c r="G109" s="203"/>
      <c r="H109" s="203">
        <v>74.66</v>
      </c>
      <c r="I109" s="69">
        <f t="shared" si="30"/>
        <v>285.6159143075746</v>
      </c>
      <c r="J109" s="243" t="e">
        <f t="shared" si="31"/>
        <v>#DIV/0!</v>
      </c>
    </row>
    <row r="110" spans="1:11" ht="31.9" customHeight="1" x14ac:dyDescent="0.25">
      <c r="A110" s="474" t="s">
        <v>76</v>
      </c>
      <c r="B110" s="474"/>
      <c r="C110" s="474"/>
      <c r="D110" s="83" t="s">
        <v>92</v>
      </c>
      <c r="E110" s="475">
        <f>SUM(E111+E138)</f>
        <v>357003.72</v>
      </c>
      <c r="F110" s="475">
        <f>SUM(F111+F138)</f>
        <v>766280</v>
      </c>
      <c r="G110" s="473">
        <f>SUM(G111+G138)</f>
        <v>0</v>
      </c>
      <c r="H110" s="475">
        <f>SUM(H111+H138)</f>
        <v>441639.61</v>
      </c>
      <c r="I110" s="476">
        <f t="shared" si="30"/>
        <v>123.70728517898917</v>
      </c>
      <c r="J110" s="477">
        <f t="shared" si="31"/>
        <v>57.634234222477417</v>
      </c>
    </row>
    <row r="111" spans="1:11" ht="18.600000000000001" customHeight="1" x14ac:dyDescent="0.25">
      <c r="A111" s="348">
        <v>3</v>
      </c>
      <c r="B111" s="348"/>
      <c r="C111" s="348"/>
      <c r="D111" s="234" t="s">
        <v>7</v>
      </c>
      <c r="E111" s="235">
        <f>SUM(E113+E117+E119+E122+E126+E129+E133)</f>
        <v>357003.72</v>
      </c>
      <c r="F111" s="235">
        <f>SUM(F112+F121+F135)</f>
        <v>766280</v>
      </c>
      <c r="G111" s="235">
        <f>SUM(G112+G121+G135)</f>
        <v>0</v>
      </c>
      <c r="H111" s="235">
        <f>SUM(H113+H117+H119+H122+H126+H129+H133)</f>
        <v>441639.61</v>
      </c>
      <c r="I111" s="236">
        <f t="shared" si="30"/>
        <v>123.70728517898917</v>
      </c>
      <c r="J111" s="434">
        <f t="shared" si="31"/>
        <v>57.634234222477417</v>
      </c>
    </row>
    <row r="112" spans="1:11" ht="18.600000000000001" customHeight="1" x14ac:dyDescent="0.25">
      <c r="A112" s="465">
        <v>31</v>
      </c>
      <c r="B112" s="466"/>
      <c r="C112" s="467"/>
      <c r="D112" s="124" t="s">
        <v>8</v>
      </c>
      <c r="E112" s="430"/>
      <c r="F112" s="430">
        <f>SUM(F113+F117+F119)</f>
        <v>733224</v>
      </c>
      <c r="G112" s="430">
        <f>SUM(G113+G122+G126+G129+G136)</f>
        <v>0</v>
      </c>
      <c r="H112" s="430"/>
      <c r="I112" s="199" t="e">
        <f t="shared" si="30"/>
        <v>#DIV/0!</v>
      </c>
      <c r="J112" s="245">
        <f t="shared" si="31"/>
        <v>0</v>
      </c>
    </row>
    <row r="113" spans="1:10" ht="18.600000000000001" customHeight="1" x14ac:dyDescent="0.25">
      <c r="A113" s="147">
        <v>311</v>
      </c>
      <c r="B113" s="148"/>
      <c r="C113" s="141"/>
      <c r="D113" s="141" t="s">
        <v>198</v>
      </c>
      <c r="E113" s="202">
        <f>SUM(E114:E116)</f>
        <v>279530.05</v>
      </c>
      <c r="F113" s="202">
        <v>605334</v>
      </c>
      <c r="G113" s="202">
        <f t="shared" ref="G113" si="37">SUM(G114:G116)</f>
        <v>0</v>
      </c>
      <c r="H113" s="202">
        <f>SUM(H114:H116)</f>
        <v>354419.49</v>
      </c>
      <c r="I113" s="200">
        <f t="shared" si="30"/>
        <v>126.79119472128311</v>
      </c>
      <c r="J113" s="242">
        <f t="shared" si="31"/>
        <v>58.549410738534426</v>
      </c>
    </row>
    <row r="114" spans="1:10" ht="18.600000000000001" customHeight="1" x14ac:dyDescent="0.25">
      <c r="A114" s="277">
        <v>3111</v>
      </c>
      <c r="B114" s="278"/>
      <c r="C114" s="279"/>
      <c r="D114" s="279" t="s">
        <v>142</v>
      </c>
      <c r="E114" s="203">
        <v>279530.05</v>
      </c>
      <c r="F114" s="203"/>
      <c r="G114" s="203"/>
      <c r="H114" s="203">
        <v>354419.49</v>
      </c>
      <c r="I114" s="69">
        <f t="shared" si="30"/>
        <v>126.79119472128311</v>
      </c>
      <c r="J114" s="243" t="e">
        <f t="shared" si="31"/>
        <v>#DIV/0!</v>
      </c>
    </row>
    <row r="115" spans="1:10" ht="18.600000000000001" customHeight="1" x14ac:dyDescent="0.25">
      <c r="A115" s="277">
        <v>3112</v>
      </c>
      <c r="B115" s="278"/>
      <c r="C115" s="279"/>
      <c r="D115" s="279" t="s">
        <v>143</v>
      </c>
      <c r="E115" s="203"/>
      <c r="F115" s="203"/>
      <c r="G115" s="203"/>
      <c r="H115" s="203"/>
      <c r="I115" s="69" t="e">
        <f t="shared" si="30"/>
        <v>#DIV/0!</v>
      </c>
      <c r="J115" s="243" t="e">
        <f t="shared" si="31"/>
        <v>#DIV/0!</v>
      </c>
    </row>
    <row r="116" spans="1:10" ht="18.600000000000001" customHeight="1" x14ac:dyDescent="0.25">
      <c r="A116" s="277">
        <v>3113</v>
      </c>
      <c r="B116" s="278"/>
      <c r="C116" s="279"/>
      <c r="D116" s="279" t="s">
        <v>196</v>
      </c>
      <c r="E116" s="203"/>
      <c r="F116" s="203"/>
      <c r="G116" s="203"/>
      <c r="H116" s="203"/>
      <c r="I116" s="69" t="e">
        <f t="shared" si="30"/>
        <v>#DIV/0!</v>
      </c>
      <c r="J116" s="243" t="e">
        <f t="shared" si="31"/>
        <v>#DIV/0!</v>
      </c>
    </row>
    <row r="117" spans="1:10" ht="18.600000000000001" customHeight="1" x14ac:dyDescent="0.25">
      <c r="A117" s="277">
        <v>312</v>
      </c>
      <c r="B117" s="278"/>
      <c r="C117" s="279"/>
      <c r="D117" s="279" t="s">
        <v>144</v>
      </c>
      <c r="E117" s="203">
        <f>SUM(E118)</f>
        <v>14586.48</v>
      </c>
      <c r="F117" s="203">
        <v>28000</v>
      </c>
      <c r="G117" s="203">
        <f t="shared" ref="G117" si="38">SUM(G118)</f>
        <v>0</v>
      </c>
      <c r="H117" s="203">
        <f>SUM(H118)</f>
        <v>12764.74</v>
      </c>
      <c r="I117" s="69">
        <f t="shared" si="30"/>
        <v>87.510763391853274</v>
      </c>
      <c r="J117" s="243">
        <f t="shared" si="31"/>
        <v>45.588357142857141</v>
      </c>
    </row>
    <row r="118" spans="1:10" ht="18.600000000000001" customHeight="1" x14ac:dyDescent="0.25">
      <c r="A118" s="277">
        <v>3121</v>
      </c>
      <c r="B118" s="278"/>
      <c r="C118" s="279"/>
      <c r="D118" s="279" t="s">
        <v>144</v>
      </c>
      <c r="E118" s="203">
        <v>14586.48</v>
      </c>
      <c r="F118" s="203"/>
      <c r="G118" s="203"/>
      <c r="H118" s="203">
        <v>12764.74</v>
      </c>
      <c r="I118" s="69">
        <f t="shared" si="30"/>
        <v>87.510763391853274</v>
      </c>
      <c r="J118" s="243" t="e">
        <f t="shared" si="31"/>
        <v>#DIV/0!</v>
      </c>
    </row>
    <row r="119" spans="1:10" ht="18.600000000000001" customHeight="1" x14ac:dyDescent="0.25">
      <c r="A119" s="277">
        <v>313</v>
      </c>
      <c r="B119" s="278"/>
      <c r="C119" s="279"/>
      <c r="D119" s="279" t="s">
        <v>145</v>
      </c>
      <c r="E119" s="203">
        <f>SUM(E120)</f>
        <v>46171.97</v>
      </c>
      <c r="F119" s="203">
        <v>99890</v>
      </c>
      <c r="G119" s="203">
        <f t="shared" ref="G119" si="39">SUM(G120)</f>
        <v>0</v>
      </c>
      <c r="H119" s="203">
        <f>SUM(H120)</f>
        <v>58479.25</v>
      </c>
      <c r="I119" s="69">
        <f t="shared" si="30"/>
        <v>126.65530623882843</v>
      </c>
      <c r="J119" s="243">
        <f t="shared" si="31"/>
        <v>58.543648012814096</v>
      </c>
    </row>
    <row r="120" spans="1:10" ht="29.45" customHeight="1" x14ac:dyDescent="0.25">
      <c r="A120" s="277">
        <v>3132</v>
      </c>
      <c r="B120" s="278"/>
      <c r="C120" s="279"/>
      <c r="D120" s="279" t="s">
        <v>199</v>
      </c>
      <c r="E120" s="203">
        <v>46171.97</v>
      </c>
      <c r="F120" s="203"/>
      <c r="G120" s="203"/>
      <c r="H120" s="203">
        <v>58479.25</v>
      </c>
      <c r="I120" s="69">
        <f t="shared" si="30"/>
        <v>126.65530623882843</v>
      </c>
      <c r="J120" s="243" t="e">
        <f t="shared" si="31"/>
        <v>#DIV/0!</v>
      </c>
    </row>
    <row r="121" spans="1:10" ht="18.600000000000001" customHeight="1" x14ac:dyDescent="0.25">
      <c r="A121" s="301">
        <v>32</v>
      </c>
      <c r="B121" s="302"/>
      <c r="C121" s="303"/>
      <c r="D121" s="124" t="s">
        <v>16</v>
      </c>
      <c r="E121" s="430">
        <f>SUM(E122+E126+E129+E131+E133+E134)</f>
        <v>16715.22</v>
      </c>
      <c r="F121" s="430">
        <f>SUM(F122+F126+F129+F131+F133+F134)</f>
        <v>33056</v>
      </c>
      <c r="G121" s="430">
        <f>SUM(G122+G126+G129+G131+G136)</f>
        <v>0</v>
      </c>
      <c r="H121" s="430">
        <f>SUM(H122+H126+H129+H131+H133+H134)</f>
        <v>15976.130000000001</v>
      </c>
      <c r="I121" s="199">
        <f t="shared" si="30"/>
        <v>95.578341176484656</v>
      </c>
      <c r="J121" s="245">
        <f t="shared" si="31"/>
        <v>48.330499757986452</v>
      </c>
    </row>
    <row r="122" spans="1:10" ht="21.6" customHeight="1" x14ac:dyDescent="0.25">
      <c r="A122" s="147">
        <v>321</v>
      </c>
      <c r="B122" s="148"/>
      <c r="C122" s="141"/>
      <c r="D122" s="141" t="s">
        <v>148</v>
      </c>
      <c r="E122" s="202">
        <f>SUM(E123:E125)</f>
        <v>14747.22</v>
      </c>
      <c r="F122" s="202">
        <v>29440</v>
      </c>
      <c r="G122" s="202">
        <f t="shared" ref="G122" si="40">SUM(G123:G125)</f>
        <v>0</v>
      </c>
      <c r="H122" s="202">
        <f>SUM(H123:H125)</f>
        <v>13654.61</v>
      </c>
      <c r="I122" s="200">
        <f t="shared" si="30"/>
        <v>92.591078182871087</v>
      </c>
      <c r="J122" s="242">
        <f t="shared" si="31"/>
        <v>46.381148097826092</v>
      </c>
    </row>
    <row r="123" spans="1:10" ht="21" customHeight="1" x14ac:dyDescent="0.25">
      <c r="A123" s="277">
        <v>3211</v>
      </c>
      <c r="B123" s="278"/>
      <c r="C123" s="279"/>
      <c r="D123" s="279" t="s">
        <v>149</v>
      </c>
      <c r="E123" s="203"/>
      <c r="F123" s="203"/>
      <c r="G123" s="203"/>
      <c r="H123" s="203"/>
      <c r="I123" s="69" t="e">
        <f t="shared" si="30"/>
        <v>#DIV/0!</v>
      </c>
      <c r="J123" s="243" t="e">
        <f t="shared" si="31"/>
        <v>#DIV/0!</v>
      </c>
    </row>
    <row r="124" spans="1:10" ht="24.6" customHeight="1" x14ac:dyDescent="0.25">
      <c r="A124" s="277">
        <v>3212</v>
      </c>
      <c r="B124" s="278"/>
      <c r="C124" s="279"/>
      <c r="D124" s="279" t="s">
        <v>200</v>
      </c>
      <c r="E124" s="203">
        <v>14747.22</v>
      </c>
      <c r="F124" s="203"/>
      <c r="G124" s="203"/>
      <c r="H124" s="203">
        <v>13654.61</v>
      </c>
      <c r="I124" s="69">
        <f t="shared" si="30"/>
        <v>92.591078182871087</v>
      </c>
      <c r="J124" s="243" t="e">
        <f t="shared" si="31"/>
        <v>#DIV/0!</v>
      </c>
    </row>
    <row r="125" spans="1:10" ht="21" customHeight="1" x14ac:dyDescent="0.25">
      <c r="A125" s="149">
        <v>3213</v>
      </c>
      <c r="B125" s="145"/>
      <c r="C125" s="146"/>
      <c r="D125" s="107" t="s">
        <v>213</v>
      </c>
      <c r="E125" s="203"/>
      <c r="F125" s="203"/>
      <c r="G125" s="203"/>
      <c r="H125" s="203"/>
      <c r="I125" s="69" t="e">
        <f t="shared" si="30"/>
        <v>#DIV/0!</v>
      </c>
      <c r="J125" s="243" t="e">
        <f t="shared" si="31"/>
        <v>#DIV/0!</v>
      </c>
    </row>
    <row r="126" spans="1:10" ht="19.899999999999999" customHeight="1" x14ac:dyDescent="0.25">
      <c r="A126" s="277">
        <v>322</v>
      </c>
      <c r="B126" s="231"/>
      <c r="C126" s="232"/>
      <c r="D126" s="233" t="s">
        <v>152</v>
      </c>
      <c r="E126" s="209">
        <f>SUM(E127:E128)</f>
        <v>0</v>
      </c>
      <c r="F126" s="209">
        <f>SUM(F127:F128)</f>
        <v>0</v>
      </c>
      <c r="G126" s="209">
        <f t="shared" ref="G126" si="41">SUM(G127+G128)</f>
        <v>0</v>
      </c>
      <c r="H126" s="209">
        <f>SUM(H127:H128)</f>
        <v>0</v>
      </c>
      <c r="I126" s="69" t="e">
        <f t="shared" si="30"/>
        <v>#DIV/0!</v>
      </c>
      <c r="J126" s="243" t="e">
        <f t="shared" si="31"/>
        <v>#DIV/0!</v>
      </c>
    </row>
    <row r="127" spans="1:10" ht="26.45" customHeight="1" x14ac:dyDescent="0.25">
      <c r="A127" s="277">
        <v>3221</v>
      </c>
      <c r="B127" s="282"/>
      <c r="C127" s="283"/>
      <c r="D127" s="107" t="s">
        <v>205</v>
      </c>
      <c r="E127" s="203"/>
      <c r="F127" s="203"/>
      <c r="G127" s="203"/>
      <c r="H127" s="203"/>
      <c r="I127" s="69" t="e">
        <f t="shared" si="30"/>
        <v>#DIV/0!</v>
      </c>
      <c r="J127" s="243" t="e">
        <f t="shared" si="31"/>
        <v>#DIV/0!</v>
      </c>
    </row>
    <row r="128" spans="1:10" ht="19.149999999999999" customHeight="1" x14ac:dyDescent="0.25">
      <c r="A128" s="277">
        <v>3222</v>
      </c>
      <c r="B128" s="282"/>
      <c r="C128" s="283"/>
      <c r="D128" s="107" t="s">
        <v>154</v>
      </c>
      <c r="E128" s="203"/>
      <c r="F128" s="203"/>
      <c r="G128" s="203"/>
      <c r="H128" s="203"/>
      <c r="I128" s="69" t="e">
        <f t="shared" si="30"/>
        <v>#DIV/0!</v>
      </c>
      <c r="J128" s="243" t="e">
        <f t="shared" si="31"/>
        <v>#DIV/0!</v>
      </c>
    </row>
    <row r="129" spans="1:10" ht="19.149999999999999" customHeight="1" x14ac:dyDescent="0.25">
      <c r="A129" s="277">
        <v>323</v>
      </c>
      <c r="B129" s="282"/>
      <c r="C129" s="283"/>
      <c r="D129" s="107" t="s">
        <v>159</v>
      </c>
      <c r="E129" s="203">
        <v>960</v>
      </c>
      <c r="F129" s="203">
        <v>1600</v>
      </c>
      <c r="G129" s="203">
        <f t="shared" ref="G129" si="42">SUM(G130)</f>
        <v>0</v>
      </c>
      <c r="H129" s="203">
        <v>999.52</v>
      </c>
      <c r="I129" s="69">
        <f t="shared" si="30"/>
        <v>104.11666666666666</v>
      </c>
      <c r="J129" s="243">
        <f t="shared" si="31"/>
        <v>62.470000000000006</v>
      </c>
    </row>
    <row r="130" spans="1:10" ht="20.45" customHeight="1" x14ac:dyDescent="0.25">
      <c r="A130" s="277">
        <v>3239</v>
      </c>
      <c r="B130" s="282"/>
      <c r="C130" s="283"/>
      <c r="D130" s="107" t="s">
        <v>168</v>
      </c>
      <c r="E130" s="203"/>
      <c r="F130" s="203"/>
      <c r="G130" s="203"/>
      <c r="H130" s="203"/>
      <c r="I130" s="69" t="e">
        <f t="shared" si="30"/>
        <v>#DIV/0!</v>
      </c>
      <c r="J130" s="243" t="e">
        <f t="shared" si="31"/>
        <v>#DIV/0!</v>
      </c>
    </row>
    <row r="131" spans="1:10" ht="26.45" customHeight="1" x14ac:dyDescent="0.25">
      <c r="A131" s="277">
        <v>324</v>
      </c>
      <c r="B131" s="282"/>
      <c r="C131" s="283"/>
      <c r="D131" s="107" t="s">
        <v>214</v>
      </c>
      <c r="E131" s="203">
        <f t="shared" ref="E131:H131" si="43">SUM(E132)</f>
        <v>0</v>
      </c>
      <c r="F131" s="203">
        <f t="shared" si="43"/>
        <v>0</v>
      </c>
      <c r="G131" s="203">
        <f t="shared" si="43"/>
        <v>0</v>
      </c>
      <c r="H131" s="203">
        <f t="shared" si="43"/>
        <v>0</v>
      </c>
      <c r="I131" s="69" t="e">
        <f t="shared" si="30"/>
        <v>#DIV/0!</v>
      </c>
      <c r="J131" s="243" t="e">
        <f t="shared" si="31"/>
        <v>#DIV/0!</v>
      </c>
    </row>
    <row r="132" spans="1:10" ht="26.45" customHeight="1" x14ac:dyDescent="0.25">
      <c r="A132" s="277">
        <v>3241</v>
      </c>
      <c r="B132" s="282"/>
      <c r="C132" s="283"/>
      <c r="D132" s="107" t="s">
        <v>214</v>
      </c>
      <c r="E132" s="203"/>
      <c r="F132" s="203"/>
      <c r="G132" s="203"/>
      <c r="H132" s="203"/>
      <c r="I132" s="69" t="e">
        <f t="shared" si="30"/>
        <v>#DIV/0!</v>
      </c>
      <c r="J132" s="243" t="e">
        <f t="shared" si="31"/>
        <v>#DIV/0!</v>
      </c>
    </row>
    <row r="133" spans="1:10" ht="26.45" customHeight="1" x14ac:dyDescent="0.25">
      <c r="A133" s="478">
        <v>329</v>
      </c>
      <c r="B133" s="154"/>
      <c r="C133" s="155"/>
      <c r="D133" s="107" t="s">
        <v>169</v>
      </c>
      <c r="E133" s="203">
        <v>1008</v>
      </c>
      <c r="F133" s="203">
        <v>2016</v>
      </c>
      <c r="G133" s="203"/>
      <c r="H133" s="203">
        <v>1322</v>
      </c>
      <c r="I133" s="69"/>
      <c r="J133" s="243">
        <f t="shared" si="31"/>
        <v>65.575396825396822</v>
      </c>
    </row>
    <row r="134" spans="1:10" ht="26.45" customHeight="1" x14ac:dyDescent="0.25">
      <c r="A134" s="478">
        <v>343</v>
      </c>
      <c r="B134" s="154"/>
      <c r="C134" s="155"/>
      <c r="D134" s="107" t="s">
        <v>193</v>
      </c>
      <c r="E134" s="203"/>
      <c r="F134" s="203"/>
      <c r="G134" s="203"/>
      <c r="H134" s="203"/>
      <c r="I134" s="69"/>
      <c r="J134" s="243"/>
    </row>
    <row r="135" spans="1:10" ht="39" customHeight="1" x14ac:dyDescent="0.25">
      <c r="A135" s="230">
        <v>37</v>
      </c>
      <c r="B135" s="228"/>
      <c r="C135" s="229"/>
      <c r="D135" s="227" t="s">
        <v>47</v>
      </c>
      <c r="E135" s="430">
        <f>E136</f>
        <v>0</v>
      </c>
      <c r="F135" s="430">
        <f t="shared" ref="F135:G136" si="44">SUM(F136)</f>
        <v>0</v>
      </c>
      <c r="G135" s="430">
        <f t="shared" si="44"/>
        <v>0</v>
      </c>
      <c r="H135" s="430">
        <f>H136</f>
        <v>0</v>
      </c>
      <c r="I135" s="199" t="e">
        <f t="shared" si="30"/>
        <v>#DIV/0!</v>
      </c>
      <c r="J135" s="241" t="e">
        <f t="shared" si="31"/>
        <v>#DIV/0!</v>
      </c>
    </row>
    <row r="136" spans="1:10" ht="25.5" x14ac:dyDescent="0.25">
      <c r="A136" s="149">
        <v>372</v>
      </c>
      <c r="B136" s="145"/>
      <c r="C136" s="146"/>
      <c r="D136" s="142" t="s">
        <v>215</v>
      </c>
      <c r="E136" s="203"/>
      <c r="F136" s="203"/>
      <c r="G136" s="203">
        <f t="shared" si="44"/>
        <v>0</v>
      </c>
      <c r="H136" s="203"/>
      <c r="I136" s="69" t="e">
        <f t="shared" si="30"/>
        <v>#DIV/0!</v>
      </c>
      <c r="J136" s="243" t="e">
        <f t="shared" si="31"/>
        <v>#DIV/0!</v>
      </c>
    </row>
    <row r="137" spans="1:10" ht="25.5" x14ac:dyDescent="0.25">
      <c r="A137" s="178">
        <v>3722</v>
      </c>
      <c r="B137" s="173"/>
      <c r="C137" s="174"/>
      <c r="D137" s="142" t="s">
        <v>194</v>
      </c>
      <c r="E137" s="203">
        <f>SUM(E136)</f>
        <v>0</v>
      </c>
      <c r="F137" s="203"/>
      <c r="G137" s="203"/>
      <c r="H137" s="203">
        <f>SUM(H136)</f>
        <v>0</v>
      </c>
      <c r="I137" s="69" t="e">
        <f t="shared" si="30"/>
        <v>#DIV/0!</v>
      </c>
      <c r="J137" s="243" t="e">
        <f t="shared" si="31"/>
        <v>#DIV/0!</v>
      </c>
    </row>
    <row r="138" spans="1:10" ht="25.5" x14ac:dyDescent="0.25">
      <c r="A138" s="426">
        <v>4</v>
      </c>
      <c r="B138" s="427"/>
      <c r="C138" s="428"/>
      <c r="D138" s="429" t="s">
        <v>9</v>
      </c>
      <c r="E138" s="419">
        <f>SUM(E139)</f>
        <v>0</v>
      </c>
      <c r="F138" s="419">
        <f>SUM(F139)</f>
        <v>0</v>
      </c>
      <c r="G138" s="419">
        <f t="shared" ref="G138" si="45">SUM(G139+G142)</f>
        <v>0</v>
      </c>
      <c r="H138" s="419">
        <f>SUM(H139)</f>
        <v>0</v>
      </c>
      <c r="I138" s="418" t="e">
        <f t="shared" si="30"/>
        <v>#DIV/0!</v>
      </c>
      <c r="J138" s="240" t="e">
        <f t="shared" si="31"/>
        <v>#DIV/0!</v>
      </c>
    </row>
    <row r="139" spans="1:10" ht="25.5" x14ac:dyDescent="0.25">
      <c r="A139" s="311">
        <v>42</v>
      </c>
      <c r="B139" s="312"/>
      <c r="C139" s="313"/>
      <c r="D139" s="222" t="s">
        <v>23</v>
      </c>
      <c r="E139" s="430">
        <f>SUM(E140+E142+E144)</f>
        <v>0</v>
      </c>
      <c r="F139" s="430">
        <f>SUM(F140+F142+F144)</f>
        <v>0</v>
      </c>
      <c r="G139" s="430">
        <f t="shared" ref="G139" si="46">SUM(G140+G142)</f>
        <v>0</v>
      </c>
      <c r="H139" s="430">
        <f>SUM(H140+H142+H144)</f>
        <v>0</v>
      </c>
      <c r="I139" s="199" t="e">
        <f t="shared" si="30"/>
        <v>#DIV/0!</v>
      </c>
      <c r="J139" s="245" t="e">
        <f t="shared" si="31"/>
        <v>#DIV/0!</v>
      </c>
    </row>
    <row r="140" spans="1:10" x14ac:dyDescent="0.25">
      <c r="A140" s="172">
        <v>422</v>
      </c>
      <c r="B140" s="173"/>
      <c r="C140" s="174"/>
      <c r="D140" s="22" t="s">
        <v>216</v>
      </c>
      <c r="E140" s="203"/>
      <c r="F140" s="203"/>
      <c r="G140" s="203">
        <f t="shared" ref="G140" si="47">SUM(G141)</f>
        <v>0</v>
      </c>
      <c r="H140" s="203"/>
      <c r="I140" s="69" t="e">
        <f t="shared" si="30"/>
        <v>#DIV/0!</v>
      </c>
      <c r="J140" s="243" t="e">
        <f t="shared" si="31"/>
        <v>#DIV/0!</v>
      </c>
    </row>
    <row r="141" spans="1:10" x14ac:dyDescent="0.25">
      <c r="A141" s="172">
        <v>4221</v>
      </c>
      <c r="B141" s="173"/>
      <c r="C141" s="174"/>
      <c r="D141" s="22" t="s">
        <v>207</v>
      </c>
      <c r="E141" s="203"/>
      <c r="F141" s="203"/>
      <c r="G141" s="203"/>
      <c r="H141" s="203"/>
      <c r="I141" s="69" t="e">
        <f t="shared" si="30"/>
        <v>#DIV/0!</v>
      </c>
      <c r="J141" s="243" t="e">
        <f t="shared" si="31"/>
        <v>#DIV/0!</v>
      </c>
    </row>
    <row r="142" spans="1:10" ht="25.5" x14ac:dyDescent="0.25">
      <c r="A142" s="172">
        <v>424</v>
      </c>
      <c r="B142" s="173"/>
      <c r="C142" s="174"/>
      <c r="D142" s="22" t="s">
        <v>187</v>
      </c>
      <c r="E142" s="203"/>
      <c r="F142" s="203"/>
      <c r="G142" s="203">
        <f t="shared" ref="G142" si="48">SUM(G143)</f>
        <v>0</v>
      </c>
      <c r="H142" s="203"/>
      <c r="I142" s="69" t="e">
        <f t="shared" ref="I142:I210" si="49">SUM(H142/E142*100)</f>
        <v>#DIV/0!</v>
      </c>
      <c r="J142" s="243" t="e">
        <f t="shared" si="31"/>
        <v>#DIV/0!</v>
      </c>
    </row>
    <row r="143" spans="1:10" x14ac:dyDescent="0.25">
      <c r="A143" s="172">
        <v>4241</v>
      </c>
      <c r="B143" s="173"/>
      <c r="C143" s="174"/>
      <c r="D143" s="22" t="s">
        <v>188</v>
      </c>
      <c r="E143" s="203"/>
      <c r="F143" s="203"/>
      <c r="G143" s="203"/>
      <c r="H143" s="203"/>
      <c r="I143" s="69" t="e">
        <f t="shared" si="49"/>
        <v>#DIV/0!</v>
      </c>
      <c r="J143" s="243" t="e">
        <f t="shared" ref="J143:J189" si="50">H143/F143*100</f>
        <v>#DIV/0!</v>
      </c>
    </row>
    <row r="144" spans="1:10" s="77" customFormat="1" ht="25.5" x14ac:dyDescent="0.25">
      <c r="A144" s="277">
        <v>451</v>
      </c>
      <c r="B144" s="231"/>
      <c r="C144" s="232"/>
      <c r="D144" s="22" t="s">
        <v>219</v>
      </c>
      <c r="E144" s="203"/>
      <c r="F144" s="203"/>
      <c r="G144" s="203"/>
      <c r="H144" s="203"/>
      <c r="I144" s="69"/>
      <c r="J144" s="243" t="e">
        <f t="shared" si="50"/>
        <v>#DIV/0!</v>
      </c>
    </row>
    <row r="145" spans="1:10" ht="25.5" x14ac:dyDescent="0.25">
      <c r="A145" s="538" t="s">
        <v>217</v>
      </c>
      <c r="B145" s="538"/>
      <c r="C145" s="538"/>
      <c r="D145" s="139" t="s">
        <v>218</v>
      </c>
      <c r="E145" s="202">
        <f>SUM(E146+E159)</f>
        <v>0</v>
      </c>
      <c r="F145" s="202">
        <f>SUM(F146+F159)</f>
        <v>0</v>
      </c>
      <c r="G145" s="202">
        <f>SUM(G146+G159)</f>
        <v>0</v>
      </c>
      <c r="H145" s="202">
        <f>H146</f>
        <v>0</v>
      </c>
      <c r="I145" s="200" t="e">
        <f t="shared" si="49"/>
        <v>#DIV/0!</v>
      </c>
      <c r="J145" s="242" t="e">
        <f t="shared" si="50"/>
        <v>#DIV/0!</v>
      </c>
    </row>
    <row r="146" spans="1:10" x14ac:dyDescent="0.25">
      <c r="A146" s="439">
        <v>3</v>
      </c>
      <c r="B146" s="432"/>
      <c r="C146" s="433"/>
      <c r="D146" s="433" t="s">
        <v>7</v>
      </c>
      <c r="E146" s="235">
        <f t="shared" ref="E146:H146" si="51">SUM(E147)</f>
        <v>0</v>
      </c>
      <c r="F146" s="235">
        <f t="shared" si="51"/>
        <v>0</v>
      </c>
      <c r="G146" s="235">
        <f t="shared" si="51"/>
        <v>0</v>
      </c>
      <c r="H146" s="235">
        <f t="shared" si="51"/>
        <v>0</v>
      </c>
      <c r="I146" s="236" t="e">
        <f t="shared" si="49"/>
        <v>#DIV/0!</v>
      </c>
      <c r="J146" s="434" t="e">
        <f t="shared" si="50"/>
        <v>#DIV/0!</v>
      </c>
    </row>
    <row r="147" spans="1:10" x14ac:dyDescent="0.25">
      <c r="A147" s="301">
        <v>32</v>
      </c>
      <c r="B147" s="302"/>
      <c r="C147" s="303"/>
      <c r="D147" s="217" t="s">
        <v>16</v>
      </c>
      <c r="E147" s="430">
        <f t="shared" ref="E147" si="52">SUM(E148+E152+E155)</f>
        <v>0</v>
      </c>
      <c r="F147" s="430">
        <f t="shared" ref="F147:H147" si="53">SUM(F148+F152+F155)</f>
        <v>0</v>
      </c>
      <c r="G147" s="430">
        <f t="shared" si="53"/>
        <v>0</v>
      </c>
      <c r="H147" s="430">
        <f t="shared" si="53"/>
        <v>0</v>
      </c>
      <c r="I147" s="215" t="e">
        <f t="shared" si="49"/>
        <v>#DIV/0!</v>
      </c>
      <c r="J147" s="241" t="e">
        <f t="shared" si="50"/>
        <v>#DIV/0!</v>
      </c>
    </row>
    <row r="148" spans="1:10" x14ac:dyDescent="0.25">
      <c r="A148" s="277">
        <v>321</v>
      </c>
      <c r="B148" s="278"/>
      <c r="C148" s="279"/>
      <c r="D148" s="279" t="s">
        <v>148</v>
      </c>
      <c r="E148" s="203">
        <f t="shared" ref="E148" si="54">SUM(E149:E151)</f>
        <v>0</v>
      </c>
      <c r="F148" s="203">
        <f t="shared" ref="F148:H148" si="55">SUM(F149:F151)</f>
        <v>0</v>
      </c>
      <c r="G148" s="203">
        <f t="shared" si="55"/>
        <v>0</v>
      </c>
      <c r="H148" s="203">
        <f t="shared" si="55"/>
        <v>0</v>
      </c>
      <c r="I148" s="69" t="e">
        <f t="shared" si="49"/>
        <v>#DIV/0!</v>
      </c>
      <c r="J148" s="243" t="e">
        <f t="shared" si="50"/>
        <v>#DIV/0!</v>
      </c>
    </row>
    <row r="149" spans="1:10" x14ac:dyDescent="0.25">
      <c r="A149" s="277">
        <v>3211</v>
      </c>
      <c r="B149" s="278"/>
      <c r="C149" s="279"/>
      <c r="D149" s="279" t="s">
        <v>149</v>
      </c>
      <c r="E149" s="203"/>
      <c r="F149" s="203"/>
      <c r="G149" s="203"/>
      <c r="H149" s="203"/>
      <c r="I149" s="69" t="e">
        <f t="shared" si="49"/>
        <v>#DIV/0!</v>
      </c>
      <c r="J149" s="243" t="e">
        <f t="shared" si="50"/>
        <v>#DIV/0!</v>
      </c>
    </row>
    <row r="150" spans="1:10" ht="25.5" x14ac:dyDescent="0.25">
      <c r="A150" s="277">
        <v>3212</v>
      </c>
      <c r="B150" s="278"/>
      <c r="C150" s="279"/>
      <c r="D150" s="279" t="s">
        <v>200</v>
      </c>
      <c r="E150" s="203"/>
      <c r="F150" s="203"/>
      <c r="G150" s="203"/>
      <c r="H150" s="203"/>
      <c r="I150" s="69" t="e">
        <f t="shared" si="49"/>
        <v>#DIV/0!</v>
      </c>
      <c r="J150" s="243" t="e">
        <f t="shared" si="50"/>
        <v>#DIV/0!</v>
      </c>
    </row>
    <row r="151" spans="1:10" x14ac:dyDescent="0.25">
      <c r="A151" s="277">
        <v>3213</v>
      </c>
      <c r="B151" s="282"/>
      <c r="C151" s="283"/>
      <c r="D151" s="107" t="s">
        <v>213</v>
      </c>
      <c r="E151" s="203"/>
      <c r="F151" s="203"/>
      <c r="G151" s="203"/>
      <c r="H151" s="203"/>
      <c r="I151" s="69" t="e">
        <f t="shared" si="49"/>
        <v>#DIV/0!</v>
      </c>
      <c r="J151" s="243" t="e">
        <f t="shared" si="50"/>
        <v>#DIV/0!</v>
      </c>
    </row>
    <row r="152" spans="1:10" x14ac:dyDescent="0.25">
      <c r="A152" s="277">
        <v>322</v>
      </c>
      <c r="B152" s="231"/>
      <c r="C152" s="232"/>
      <c r="D152" s="233" t="s">
        <v>152</v>
      </c>
      <c r="E152" s="209">
        <f t="shared" ref="E152" si="56">SUM(E153+E154)</f>
        <v>0</v>
      </c>
      <c r="F152" s="209">
        <f t="shared" ref="F152:H152" si="57">SUM(F153+F154)</f>
        <v>0</v>
      </c>
      <c r="G152" s="209">
        <f t="shared" si="57"/>
        <v>0</v>
      </c>
      <c r="H152" s="209">
        <f t="shared" si="57"/>
        <v>0</v>
      </c>
      <c r="I152" s="69" t="e">
        <f t="shared" si="49"/>
        <v>#DIV/0!</v>
      </c>
      <c r="J152" s="243" t="e">
        <f t="shared" si="50"/>
        <v>#DIV/0!</v>
      </c>
    </row>
    <row r="153" spans="1:10" ht="23.45" customHeight="1" x14ac:dyDescent="0.25">
      <c r="A153" s="277">
        <v>3221</v>
      </c>
      <c r="B153" s="282"/>
      <c r="C153" s="283"/>
      <c r="D153" s="107" t="s">
        <v>205</v>
      </c>
      <c r="E153" s="203"/>
      <c r="F153" s="203"/>
      <c r="G153" s="203"/>
      <c r="H153" s="203"/>
      <c r="I153" s="69" t="e">
        <f t="shared" si="49"/>
        <v>#DIV/0!</v>
      </c>
      <c r="J153" s="243" t="e">
        <f t="shared" si="50"/>
        <v>#DIV/0!</v>
      </c>
    </row>
    <row r="154" spans="1:10" x14ac:dyDescent="0.25">
      <c r="A154" s="277">
        <v>3222</v>
      </c>
      <c r="B154" s="282"/>
      <c r="C154" s="283"/>
      <c r="D154" s="107" t="s">
        <v>154</v>
      </c>
      <c r="E154" s="203"/>
      <c r="F154" s="203"/>
      <c r="G154" s="203"/>
      <c r="H154" s="203"/>
      <c r="I154" s="69" t="e">
        <f t="shared" si="49"/>
        <v>#DIV/0!</v>
      </c>
      <c r="J154" s="243" t="e">
        <f t="shared" si="50"/>
        <v>#DIV/0!</v>
      </c>
    </row>
    <row r="155" spans="1:10" x14ac:dyDescent="0.25">
      <c r="A155" s="277">
        <v>323</v>
      </c>
      <c r="B155" s="282"/>
      <c r="C155" s="283"/>
      <c r="D155" s="107" t="s">
        <v>159</v>
      </c>
      <c r="E155" s="248"/>
      <c r="F155" s="248"/>
      <c r="G155" s="248"/>
      <c r="H155" s="248"/>
      <c r="I155" s="69" t="e">
        <f t="shared" si="49"/>
        <v>#DIV/0!</v>
      </c>
      <c r="J155" s="243" t="e">
        <f t="shared" si="50"/>
        <v>#DIV/0!</v>
      </c>
    </row>
    <row r="156" spans="1:10" ht="16.899999999999999" customHeight="1" x14ac:dyDescent="0.25">
      <c r="A156" s="277">
        <v>3239</v>
      </c>
      <c r="B156" s="282"/>
      <c r="C156" s="283"/>
      <c r="D156" s="107" t="s">
        <v>168</v>
      </c>
      <c r="E156" s="203"/>
      <c r="F156" s="203"/>
      <c r="G156" s="203"/>
      <c r="H156" s="203"/>
      <c r="I156" s="69" t="e">
        <f t="shared" si="49"/>
        <v>#DIV/0!</v>
      </c>
      <c r="J156" s="243" t="e">
        <f t="shared" si="50"/>
        <v>#DIV/0!</v>
      </c>
    </row>
    <row r="157" spans="1:10" ht="29.25" customHeight="1" x14ac:dyDescent="0.25">
      <c r="A157" s="258" t="s">
        <v>247</v>
      </c>
      <c r="B157" s="479"/>
      <c r="C157" s="480"/>
      <c r="D157" s="160" t="s">
        <v>252</v>
      </c>
      <c r="E157" s="475">
        <v>0</v>
      </c>
      <c r="F157" s="338">
        <v>0</v>
      </c>
      <c r="G157" s="338"/>
      <c r="H157" s="475">
        <f>H158</f>
        <v>18819.8</v>
      </c>
      <c r="I157" s="199"/>
      <c r="J157" s="245"/>
    </row>
    <row r="158" spans="1:10" ht="16.899999999999999" customHeight="1" x14ac:dyDescent="0.25">
      <c r="A158" s="249">
        <v>3</v>
      </c>
      <c r="B158" s="275"/>
      <c r="C158" s="276"/>
      <c r="D158" s="335" t="s">
        <v>7</v>
      </c>
      <c r="E158" s="247"/>
      <c r="F158" s="202">
        <v>0</v>
      </c>
      <c r="G158" s="202"/>
      <c r="H158" s="247">
        <f>H159+H161</f>
        <v>18819.8</v>
      </c>
      <c r="I158" s="200"/>
      <c r="J158" s="242"/>
    </row>
    <row r="159" spans="1:10" ht="24.6" customHeight="1" x14ac:dyDescent="0.25">
      <c r="A159" s="308">
        <v>321</v>
      </c>
      <c r="B159" s="309"/>
      <c r="C159" s="310"/>
      <c r="D159" s="279" t="s">
        <v>148</v>
      </c>
      <c r="E159" s="203"/>
      <c r="F159" s="203"/>
      <c r="G159" s="203"/>
      <c r="H159" s="203">
        <f>H160</f>
        <v>16219.8</v>
      </c>
      <c r="I159" s="69" t="e">
        <f t="shared" si="49"/>
        <v>#DIV/0!</v>
      </c>
      <c r="J159" s="243" t="e">
        <f t="shared" si="50"/>
        <v>#DIV/0!</v>
      </c>
    </row>
    <row r="160" spans="1:10" ht="25.9" customHeight="1" x14ac:dyDescent="0.25">
      <c r="A160" s="308">
        <v>3213</v>
      </c>
      <c r="B160" s="309"/>
      <c r="C160" s="310"/>
      <c r="D160" s="107" t="s">
        <v>213</v>
      </c>
      <c r="E160" s="203"/>
      <c r="F160" s="203"/>
      <c r="G160" s="203"/>
      <c r="H160" s="203">
        <v>16219.8</v>
      </c>
      <c r="I160" s="69" t="e">
        <f t="shared" si="49"/>
        <v>#DIV/0!</v>
      </c>
      <c r="J160" s="243" t="e">
        <f t="shared" si="50"/>
        <v>#DIV/0!</v>
      </c>
    </row>
    <row r="161" spans="1:10" ht="16.899999999999999" customHeight="1" x14ac:dyDescent="0.25">
      <c r="A161" s="172">
        <v>323</v>
      </c>
      <c r="B161" s="173"/>
      <c r="C161" s="174"/>
      <c r="D161" s="107" t="s">
        <v>159</v>
      </c>
      <c r="E161" s="203">
        <f t="shared" ref="E161:H161" si="58">SUM(E162)</f>
        <v>0</v>
      </c>
      <c r="F161" s="203">
        <f t="shared" si="58"/>
        <v>0</v>
      </c>
      <c r="G161" s="203">
        <f t="shared" si="58"/>
        <v>0</v>
      </c>
      <c r="H161" s="203">
        <f t="shared" si="58"/>
        <v>2600</v>
      </c>
      <c r="I161" s="69" t="e">
        <f t="shared" si="49"/>
        <v>#DIV/0!</v>
      </c>
      <c r="J161" s="243" t="e">
        <f t="shared" si="50"/>
        <v>#DIV/0!</v>
      </c>
    </row>
    <row r="162" spans="1:10" ht="16.899999999999999" customHeight="1" x14ac:dyDescent="0.25">
      <c r="A162" s="172">
        <v>3231</v>
      </c>
      <c r="B162" s="173"/>
      <c r="C162" s="174"/>
      <c r="D162" s="165" t="s">
        <v>208</v>
      </c>
      <c r="E162" s="203"/>
      <c r="F162" s="203"/>
      <c r="G162" s="203"/>
      <c r="H162" s="203">
        <v>2600</v>
      </c>
      <c r="I162" s="69" t="e">
        <f t="shared" si="49"/>
        <v>#DIV/0!</v>
      </c>
      <c r="J162" s="243" t="e">
        <f t="shared" si="50"/>
        <v>#DIV/0!</v>
      </c>
    </row>
    <row r="163" spans="1:10" ht="25.5" customHeight="1" x14ac:dyDescent="0.25">
      <c r="A163" s="481" t="s">
        <v>77</v>
      </c>
      <c r="B163" s="482"/>
      <c r="C163" s="483"/>
      <c r="D163" s="484" t="s">
        <v>78</v>
      </c>
      <c r="E163" s="338">
        <f>SUM(E164+E170)</f>
        <v>0</v>
      </c>
      <c r="F163" s="338">
        <f>SUM(F164+F170)</f>
        <v>7800</v>
      </c>
      <c r="G163" s="338">
        <f t="shared" ref="E163:H168" si="59">SUM(G164)</f>
        <v>0</v>
      </c>
      <c r="H163" s="338">
        <f>SUM(H164+H170)</f>
        <v>7751.05</v>
      </c>
      <c r="I163" s="199" t="e">
        <f t="shared" si="49"/>
        <v>#DIV/0!</v>
      </c>
      <c r="J163" s="245">
        <f t="shared" si="50"/>
        <v>99.372435897435892</v>
      </c>
    </row>
    <row r="164" spans="1:10" ht="15" customHeight="1" x14ac:dyDescent="0.25">
      <c r="A164" s="485" t="s">
        <v>73</v>
      </c>
      <c r="B164" s="486"/>
      <c r="C164" s="487"/>
      <c r="D164" s="385" t="s">
        <v>75</v>
      </c>
      <c r="E164" s="430">
        <f t="shared" si="59"/>
        <v>0</v>
      </c>
      <c r="F164" s="430">
        <f t="shared" si="59"/>
        <v>7800</v>
      </c>
      <c r="G164" s="430">
        <f t="shared" si="59"/>
        <v>0</v>
      </c>
      <c r="H164" s="430">
        <f t="shared" si="59"/>
        <v>7751.05</v>
      </c>
      <c r="I164" s="199" t="e">
        <f t="shared" si="49"/>
        <v>#DIV/0!</v>
      </c>
      <c r="J164" s="245">
        <f t="shared" si="50"/>
        <v>99.372435897435892</v>
      </c>
    </row>
    <row r="165" spans="1:10" x14ac:dyDescent="0.25">
      <c r="A165" s="440">
        <v>3</v>
      </c>
      <c r="B165" s="441"/>
      <c r="C165" s="442"/>
      <c r="D165" s="234" t="s">
        <v>7</v>
      </c>
      <c r="E165" s="235">
        <f t="shared" si="59"/>
        <v>0</v>
      </c>
      <c r="F165" s="235">
        <f t="shared" si="59"/>
        <v>7800</v>
      </c>
      <c r="G165" s="235">
        <f t="shared" si="59"/>
        <v>0</v>
      </c>
      <c r="H165" s="235">
        <f t="shared" si="59"/>
        <v>7751.05</v>
      </c>
      <c r="I165" s="236" t="e">
        <f t="shared" si="49"/>
        <v>#DIV/0!</v>
      </c>
      <c r="J165" s="434">
        <f t="shared" si="50"/>
        <v>99.372435897435892</v>
      </c>
    </row>
    <row r="166" spans="1:10" x14ac:dyDescent="0.25">
      <c r="A166" s="140">
        <v>32</v>
      </c>
      <c r="B166" s="223"/>
      <c r="C166" s="224"/>
      <c r="D166" s="227" t="s">
        <v>16</v>
      </c>
      <c r="E166" s="430">
        <f>SUM(E168+E167)</f>
        <v>0</v>
      </c>
      <c r="F166" s="430">
        <f>SUM(F167+F168)</f>
        <v>7800</v>
      </c>
      <c r="G166" s="430">
        <f>SUM(G168)</f>
        <v>0</v>
      </c>
      <c r="H166" s="430">
        <f>SUM(H168+H167)</f>
        <v>7751.05</v>
      </c>
      <c r="I166" s="199" t="e">
        <f t="shared" si="49"/>
        <v>#DIV/0!</v>
      </c>
      <c r="J166" s="245">
        <f t="shared" si="50"/>
        <v>99.372435897435892</v>
      </c>
    </row>
    <row r="167" spans="1:10" x14ac:dyDescent="0.25">
      <c r="A167" s="144">
        <v>322</v>
      </c>
      <c r="B167" s="145"/>
      <c r="C167" s="146"/>
      <c r="D167" s="107" t="s">
        <v>152</v>
      </c>
      <c r="E167" s="203"/>
      <c r="F167" s="203"/>
      <c r="G167" s="203"/>
      <c r="H167" s="203"/>
      <c r="I167" s="69"/>
      <c r="J167" s="243" t="e">
        <f t="shared" si="50"/>
        <v>#DIV/0!</v>
      </c>
    </row>
    <row r="168" spans="1:10" x14ac:dyDescent="0.25">
      <c r="A168" s="175">
        <v>323</v>
      </c>
      <c r="B168" s="176"/>
      <c r="C168" s="177"/>
      <c r="D168" s="139" t="s">
        <v>159</v>
      </c>
      <c r="E168" s="202">
        <f>SUM(E169)</f>
        <v>0</v>
      </c>
      <c r="F168" s="247">
        <f>SUM(F169)</f>
        <v>7800</v>
      </c>
      <c r="G168" s="202">
        <f t="shared" si="59"/>
        <v>0</v>
      </c>
      <c r="H168" s="202">
        <f>SUM(H169)</f>
        <v>7751.05</v>
      </c>
      <c r="I168" s="200" t="e">
        <f t="shared" si="49"/>
        <v>#DIV/0!</v>
      </c>
      <c r="J168" s="242">
        <f t="shared" si="50"/>
        <v>99.372435897435892</v>
      </c>
    </row>
    <row r="169" spans="1:10" ht="27.75" customHeight="1" x14ac:dyDescent="0.25">
      <c r="A169" s="308">
        <v>3232</v>
      </c>
      <c r="B169" s="309"/>
      <c r="C169" s="310"/>
      <c r="D169" s="107" t="s">
        <v>161</v>
      </c>
      <c r="E169" s="203"/>
      <c r="F169" s="203">
        <v>7800</v>
      </c>
      <c r="G169" s="203"/>
      <c r="H169" s="203">
        <v>7751.05</v>
      </c>
      <c r="I169" s="69" t="e">
        <f t="shared" si="49"/>
        <v>#DIV/0!</v>
      </c>
      <c r="J169" s="243">
        <f t="shared" si="50"/>
        <v>99.372435897435892</v>
      </c>
    </row>
    <row r="170" spans="1:10" s="77" customFormat="1" ht="14.25" customHeight="1" x14ac:dyDescent="0.25">
      <c r="A170" s="488" t="s">
        <v>228</v>
      </c>
      <c r="B170" s="489"/>
      <c r="C170" s="490"/>
      <c r="D170" s="385" t="s">
        <v>107</v>
      </c>
      <c r="E170" s="430">
        <f>SUM(E171)</f>
        <v>0</v>
      </c>
      <c r="F170" s="430">
        <f>SUM(F171)</f>
        <v>0</v>
      </c>
      <c r="G170" s="430"/>
      <c r="H170" s="430">
        <f>SUM(H171)</f>
        <v>0</v>
      </c>
      <c r="I170" s="199"/>
      <c r="J170" s="245" t="e">
        <f t="shared" si="50"/>
        <v>#DIV/0!</v>
      </c>
    </row>
    <row r="171" spans="1:10" s="77" customFormat="1" ht="27.75" customHeight="1" x14ac:dyDescent="0.25">
      <c r="A171" s="323" t="s">
        <v>229</v>
      </c>
      <c r="B171" s="324"/>
      <c r="C171" s="325"/>
      <c r="D171" s="107" t="s">
        <v>219</v>
      </c>
      <c r="E171" s="203"/>
      <c r="F171" s="203"/>
      <c r="G171" s="203"/>
      <c r="H171" s="203"/>
      <c r="I171" s="69"/>
      <c r="J171" s="243" t="e">
        <f t="shared" si="50"/>
        <v>#DIV/0!</v>
      </c>
    </row>
    <row r="172" spans="1:10" s="77" customFormat="1" ht="14.25" customHeight="1" x14ac:dyDescent="0.25">
      <c r="A172" s="323" t="s">
        <v>230</v>
      </c>
      <c r="B172" s="324"/>
      <c r="C172" s="325"/>
      <c r="D172" s="107"/>
      <c r="E172" s="203"/>
      <c r="F172" s="203"/>
      <c r="G172" s="203"/>
      <c r="H172" s="203"/>
      <c r="I172" s="69"/>
      <c r="J172" s="243" t="e">
        <f t="shared" si="50"/>
        <v>#DIV/0!</v>
      </c>
    </row>
    <row r="173" spans="1:10" ht="25.5" x14ac:dyDescent="0.25">
      <c r="A173" s="481" t="s">
        <v>79</v>
      </c>
      <c r="B173" s="482"/>
      <c r="C173" s="483"/>
      <c r="D173" s="484" t="s">
        <v>80</v>
      </c>
      <c r="E173" s="338">
        <f>SUM(E174)</f>
        <v>0</v>
      </c>
      <c r="F173" s="338">
        <f>SUM(F174)</f>
        <v>16800</v>
      </c>
      <c r="G173" s="338">
        <f t="shared" ref="E173:H174" si="60">SUM(G174)</f>
        <v>0</v>
      </c>
      <c r="H173" s="338">
        <f>SUM(H174)</f>
        <v>0</v>
      </c>
      <c r="I173" s="199" t="e">
        <f t="shared" si="49"/>
        <v>#DIV/0!</v>
      </c>
      <c r="J173" s="245">
        <f t="shared" si="50"/>
        <v>0</v>
      </c>
    </row>
    <row r="174" spans="1:10" x14ac:dyDescent="0.25">
      <c r="A174" s="485" t="s">
        <v>73</v>
      </c>
      <c r="B174" s="486"/>
      <c r="C174" s="487"/>
      <c r="D174" s="491" t="s">
        <v>75</v>
      </c>
      <c r="E174" s="430">
        <f t="shared" si="60"/>
        <v>0</v>
      </c>
      <c r="F174" s="430">
        <f t="shared" si="60"/>
        <v>16800</v>
      </c>
      <c r="G174" s="430">
        <f t="shared" si="60"/>
        <v>0</v>
      </c>
      <c r="H174" s="430">
        <f t="shared" si="60"/>
        <v>0</v>
      </c>
      <c r="I174" s="199" t="e">
        <f t="shared" si="49"/>
        <v>#DIV/0!</v>
      </c>
      <c r="J174" s="245">
        <f t="shared" si="50"/>
        <v>0</v>
      </c>
    </row>
    <row r="175" spans="1:10" ht="25.5" x14ac:dyDescent="0.25">
      <c r="A175" s="440">
        <v>4</v>
      </c>
      <c r="B175" s="441"/>
      <c r="C175" s="442"/>
      <c r="D175" s="443" t="s">
        <v>9</v>
      </c>
      <c r="E175" s="235">
        <f>E176+E178</f>
        <v>0</v>
      </c>
      <c r="F175" s="235">
        <f>F176+F178</f>
        <v>16800</v>
      </c>
      <c r="G175" s="235"/>
      <c r="H175" s="235">
        <f>H176+H178</f>
        <v>0</v>
      </c>
      <c r="I175" s="236" t="e">
        <f t="shared" si="49"/>
        <v>#DIV/0!</v>
      </c>
      <c r="J175" s="434">
        <f t="shared" si="50"/>
        <v>0</v>
      </c>
    </row>
    <row r="176" spans="1:10" ht="25.5" x14ac:dyDescent="0.25">
      <c r="A176" s="314">
        <v>45</v>
      </c>
      <c r="B176" s="315"/>
      <c r="C176" s="316"/>
      <c r="D176" s="222" t="s">
        <v>48</v>
      </c>
      <c r="E176" s="430"/>
      <c r="F176" s="430">
        <f>F177</f>
        <v>16800</v>
      </c>
      <c r="G176" s="430">
        <f>SUM(G177+G178)</f>
        <v>0</v>
      </c>
      <c r="H176" s="430"/>
      <c r="I176" s="199" t="e">
        <f t="shared" si="49"/>
        <v>#DIV/0!</v>
      </c>
      <c r="J176" s="241">
        <f t="shared" si="50"/>
        <v>0</v>
      </c>
    </row>
    <row r="177" spans="1:10" ht="25.5" x14ac:dyDescent="0.25">
      <c r="A177" s="308">
        <v>451</v>
      </c>
      <c r="B177" s="309"/>
      <c r="C177" s="310"/>
      <c r="D177" s="22" t="s">
        <v>219</v>
      </c>
      <c r="E177" s="203"/>
      <c r="F177" s="203">
        <v>16800</v>
      </c>
      <c r="G177" s="203"/>
      <c r="H177" s="203"/>
      <c r="I177" s="69" t="e">
        <f t="shared" si="49"/>
        <v>#DIV/0!</v>
      </c>
      <c r="J177" s="243">
        <f t="shared" si="50"/>
        <v>0</v>
      </c>
    </row>
    <row r="178" spans="1:10" ht="20.25" customHeight="1" x14ac:dyDescent="0.25">
      <c r="A178" s="281">
        <v>422</v>
      </c>
      <c r="B178" s="282"/>
      <c r="C178" s="283"/>
      <c r="D178" s="22" t="s">
        <v>216</v>
      </c>
      <c r="E178" s="203"/>
      <c r="F178" s="203"/>
      <c r="G178" s="203"/>
      <c r="H178" s="203"/>
      <c r="I178" s="69" t="e">
        <f t="shared" si="49"/>
        <v>#DIV/0!</v>
      </c>
      <c r="J178" s="243" t="e">
        <f t="shared" si="50"/>
        <v>#DIV/0!</v>
      </c>
    </row>
    <row r="179" spans="1:10" ht="45" customHeight="1" x14ac:dyDescent="0.25">
      <c r="A179" s="481" t="s">
        <v>81</v>
      </c>
      <c r="B179" s="482"/>
      <c r="C179" s="483"/>
      <c r="D179" s="492" t="s">
        <v>82</v>
      </c>
      <c r="E179" s="338">
        <f>SUM(E180+E186+E200+E211+E249+E287+E293)</f>
        <v>20064.199999999997</v>
      </c>
      <c r="F179" s="338">
        <f>SUM(F180+F186+F200+F211+F249+F287+F293)</f>
        <v>77614</v>
      </c>
      <c r="G179" s="338"/>
      <c r="H179" s="338">
        <f>SUM(H180+H186+H200+H211+H249+H287+H293)</f>
        <v>12417.83</v>
      </c>
      <c r="I179" s="199">
        <f t="shared" si="49"/>
        <v>61.890481554210993</v>
      </c>
      <c r="J179" s="245">
        <f t="shared" si="50"/>
        <v>15.999471744788311</v>
      </c>
    </row>
    <row r="180" spans="1:10" ht="25.5" x14ac:dyDescent="0.25">
      <c r="A180" s="511" t="s">
        <v>83</v>
      </c>
      <c r="B180" s="512"/>
      <c r="C180" s="513"/>
      <c r="D180" s="44" t="s">
        <v>263</v>
      </c>
      <c r="E180" s="247">
        <v>0</v>
      </c>
      <c r="F180" s="247">
        <f>SUM(F181)</f>
        <v>10500</v>
      </c>
      <c r="G180" s="247">
        <f t="shared" ref="E180:H183" si="61">SUM(G181)</f>
        <v>0</v>
      </c>
      <c r="H180" s="247">
        <v>0</v>
      </c>
      <c r="I180" s="200" t="e">
        <f t="shared" si="49"/>
        <v>#DIV/0!</v>
      </c>
      <c r="J180" s="242">
        <f t="shared" si="50"/>
        <v>0</v>
      </c>
    </row>
    <row r="181" spans="1:10" ht="14.45" customHeight="1" x14ac:dyDescent="0.25">
      <c r="A181" s="514" t="s">
        <v>65</v>
      </c>
      <c r="B181" s="515"/>
      <c r="C181" s="516"/>
      <c r="D181" s="49" t="s">
        <v>66</v>
      </c>
      <c r="E181" s="247">
        <f>SUM(E182)</f>
        <v>0</v>
      </c>
      <c r="F181" s="247">
        <f>SUM(F182)</f>
        <v>10500</v>
      </c>
      <c r="G181" s="202">
        <f t="shared" si="61"/>
        <v>0</v>
      </c>
      <c r="H181" s="247">
        <f>SUM(H182)</f>
        <v>0</v>
      </c>
      <c r="I181" s="200" t="e">
        <f t="shared" si="49"/>
        <v>#DIV/0!</v>
      </c>
      <c r="J181" s="242">
        <f t="shared" si="50"/>
        <v>0</v>
      </c>
    </row>
    <row r="182" spans="1:10" ht="14.45" customHeight="1" x14ac:dyDescent="0.25">
      <c r="A182" s="445">
        <v>3</v>
      </c>
      <c r="B182" s="446"/>
      <c r="C182" s="447"/>
      <c r="D182" s="448" t="s">
        <v>7</v>
      </c>
      <c r="E182" s="437">
        <f t="shared" si="61"/>
        <v>0</v>
      </c>
      <c r="F182" s="437">
        <f t="shared" si="61"/>
        <v>10500</v>
      </c>
      <c r="G182" s="437">
        <f t="shared" si="61"/>
        <v>0</v>
      </c>
      <c r="H182" s="437">
        <f t="shared" si="61"/>
        <v>0</v>
      </c>
      <c r="I182" s="408" t="e">
        <f t="shared" si="49"/>
        <v>#DIV/0!</v>
      </c>
      <c r="J182" s="438">
        <f t="shared" si="50"/>
        <v>0</v>
      </c>
    </row>
    <row r="183" spans="1:10" ht="38.25" x14ac:dyDescent="0.25">
      <c r="A183" s="320">
        <v>37</v>
      </c>
      <c r="B183" s="321"/>
      <c r="C183" s="322"/>
      <c r="D183" s="226" t="s">
        <v>47</v>
      </c>
      <c r="E183" s="430">
        <f t="shared" si="61"/>
        <v>0</v>
      </c>
      <c r="F183" s="430">
        <f t="shared" si="61"/>
        <v>10500</v>
      </c>
      <c r="G183" s="430">
        <f t="shared" si="61"/>
        <v>0</v>
      </c>
      <c r="H183" s="430">
        <f t="shared" si="61"/>
        <v>0</v>
      </c>
      <c r="I183" s="215" t="e">
        <f t="shared" si="49"/>
        <v>#DIV/0!</v>
      </c>
      <c r="J183" s="241">
        <f t="shared" si="50"/>
        <v>0</v>
      </c>
    </row>
    <row r="184" spans="1:10" ht="25.5" x14ac:dyDescent="0.25">
      <c r="A184" s="171">
        <v>372</v>
      </c>
      <c r="B184" s="151"/>
      <c r="C184" s="152"/>
      <c r="D184" s="141" t="s">
        <v>215</v>
      </c>
      <c r="E184" s="202"/>
      <c r="F184" s="202">
        <v>10500</v>
      </c>
      <c r="G184" s="202"/>
      <c r="H184" s="202"/>
      <c r="I184" s="200" t="e">
        <f t="shared" si="49"/>
        <v>#DIV/0!</v>
      </c>
      <c r="J184" s="242">
        <f t="shared" si="50"/>
        <v>0</v>
      </c>
    </row>
    <row r="185" spans="1:10" x14ac:dyDescent="0.25">
      <c r="A185" s="172">
        <v>372290</v>
      </c>
      <c r="B185" s="173"/>
      <c r="C185" s="174"/>
      <c r="D185" s="142" t="s">
        <v>256</v>
      </c>
      <c r="E185" s="203"/>
      <c r="F185" s="203"/>
      <c r="G185" s="203"/>
      <c r="H185" s="203"/>
      <c r="I185" s="69" t="e">
        <f t="shared" si="49"/>
        <v>#DIV/0!</v>
      </c>
      <c r="J185" s="243" t="e">
        <f t="shared" si="50"/>
        <v>#DIV/0!</v>
      </c>
    </row>
    <row r="186" spans="1:10" ht="20.25" customHeight="1" x14ac:dyDescent="0.25">
      <c r="A186" s="481" t="s">
        <v>84</v>
      </c>
      <c r="B186" s="482"/>
      <c r="C186" s="483"/>
      <c r="D186" s="493" t="s">
        <v>85</v>
      </c>
      <c r="E186" s="338">
        <f>SUM(E187+E192+E195)</f>
        <v>6993.2</v>
      </c>
      <c r="F186" s="338">
        <f>SUM(F187+F192+F195)</f>
        <v>30750</v>
      </c>
      <c r="G186" s="415">
        <f t="shared" ref="E186:H188" si="62">SUM(G187)</f>
        <v>0</v>
      </c>
      <c r="H186" s="338">
        <f>SUM(H187+H192+H195)</f>
        <v>0</v>
      </c>
      <c r="I186" s="199">
        <f t="shared" si="49"/>
        <v>0</v>
      </c>
      <c r="J186" s="245">
        <f t="shared" si="50"/>
        <v>0</v>
      </c>
    </row>
    <row r="187" spans="1:10" x14ac:dyDescent="0.25">
      <c r="A187" s="517" t="s">
        <v>86</v>
      </c>
      <c r="B187" s="518"/>
      <c r="C187" s="519"/>
      <c r="D187" s="49" t="s">
        <v>66</v>
      </c>
      <c r="E187" s="202">
        <f>SUM(E188)</f>
        <v>0</v>
      </c>
      <c r="F187" s="202">
        <f>SUM(F188)</f>
        <v>750</v>
      </c>
      <c r="G187" s="202">
        <f t="shared" si="62"/>
        <v>0</v>
      </c>
      <c r="H187" s="202">
        <f>SUM(H188)</f>
        <v>0</v>
      </c>
      <c r="I187" s="200" t="e">
        <f t="shared" si="49"/>
        <v>#DIV/0!</v>
      </c>
      <c r="J187" s="242">
        <f t="shared" si="50"/>
        <v>0</v>
      </c>
    </row>
    <row r="188" spans="1:10" x14ac:dyDescent="0.25">
      <c r="A188" s="449">
        <v>3</v>
      </c>
      <c r="B188" s="450"/>
      <c r="C188" s="451"/>
      <c r="D188" s="444" t="s">
        <v>7</v>
      </c>
      <c r="E188" s="235">
        <f t="shared" si="62"/>
        <v>0</v>
      </c>
      <c r="F188" s="235">
        <f t="shared" si="62"/>
        <v>750</v>
      </c>
      <c r="G188" s="235">
        <f t="shared" si="62"/>
        <v>0</v>
      </c>
      <c r="H188" s="235">
        <f t="shared" si="62"/>
        <v>0</v>
      </c>
      <c r="I188" s="236" t="e">
        <f t="shared" si="49"/>
        <v>#DIV/0!</v>
      </c>
      <c r="J188" s="244">
        <f t="shared" si="50"/>
        <v>0</v>
      </c>
    </row>
    <row r="189" spans="1:10" x14ac:dyDescent="0.25">
      <c r="A189" s="140">
        <v>32</v>
      </c>
      <c r="B189" s="223"/>
      <c r="C189" s="224"/>
      <c r="D189" s="225" t="s">
        <v>16</v>
      </c>
      <c r="E189" s="430">
        <f>SUM(E191:E192)</f>
        <v>0</v>
      </c>
      <c r="F189" s="430">
        <f>F190+F191</f>
        <v>750</v>
      </c>
      <c r="G189" s="430"/>
      <c r="H189" s="430">
        <f>SUM(H191:H192)</f>
        <v>0</v>
      </c>
      <c r="I189" s="215" t="e">
        <f t="shared" si="49"/>
        <v>#DIV/0!</v>
      </c>
      <c r="J189" s="241">
        <f t="shared" si="50"/>
        <v>0</v>
      </c>
    </row>
    <row r="190" spans="1:10" x14ac:dyDescent="0.25">
      <c r="A190" s="171">
        <v>323</v>
      </c>
      <c r="B190" s="151"/>
      <c r="C190" s="152"/>
      <c r="D190" s="188" t="s">
        <v>159</v>
      </c>
      <c r="E190" s="202"/>
      <c r="F190" s="202">
        <v>750</v>
      </c>
      <c r="G190" s="202"/>
      <c r="H190" s="202"/>
      <c r="I190" s="200" t="e">
        <f t="shared" si="49"/>
        <v>#DIV/0!</v>
      </c>
      <c r="J190" s="242">
        <f t="shared" ref="J190:J245" si="63">H190/F190*100</f>
        <v>0</v>
      </c>
    </row>
    <row r="191" spans="1:10" x14ac:dyDescent="0.25">
      <c r="A191" s="172">
        <v>322</v>
      </c>
      <c r="B191" s="173"/>
      <c r="C191" s="174"/>
      <c r="D191" s="187" t="s">
        <v>152</v>
      </c>
      <c r="E191" s="248"/>
      <c r="F191" s="203"/>
      <c r="G191" s="203"/>
      <c r="H191" s="248"/>
      <c r="I191" s="69" t="e">
        <f t="shared" si="49"/>
        <v>#DIV/0!</v>
      </c>
      <c r="J191" s="243" t="e">
        <f t="shared" si="63"/>
        <v>#DIV/0!</v>
      </c>
    </row>
    <row r="192" spans="1:10" ht="26.25" customHeight="1" x14ac:dyDescent="0.25">
      <c r="A192" s="250" t="s">
        <v>253</v>
      </c>
      <c r="B192" s="151"/>
      <c r="C192" s="152"/>
      <c r="D192" s="188" t="s">
        <v>254</v>
      </c>
      <c r="E192" s="247">
        <f>SUM(E193)</f>
        <v>0</v>
      </c>
      <c r="F192" s="247">
        <f>SUM(F193)</f>
        <v>30000</v>
      </c>
      <c r="G192" s="202"/>
      <c r="H192" s="247">
        <f>SUM(H193)</f>
        <v>0</v>
      </c>
      <c r="I192" s="200"/>
      <c r="J192" s="242"/>
    </row>
    <row r="193" spans="1:10" x14ac:dyDescent="0.25">
      <c r="A193" s="172">
        <v>323</v>
      </c>
      <c r="B193" s="173"/>
      <c r="C193" s="174"/>
      <c r="D193" s="187" t="s">
        <v>159</v>
      </c>
      <c r="E193" s="203"/>
      <c r="F193" s="203">
        <v>30000</v>
      </c>
      <c r="G193" s="203"/>
      <c r="H193" s="203"/>
      <c r="I193" s="69"/>
      <c r="J193" s="243"/>
    </row>
    <row r="194" spans="1:10" x14ac:dyDescent="0.25">
      <c r="A194" s="172">
        <v>323</v>
      </c>
      <c r="B194" s="173"/>
      <c r="C194" s="174"/>
      <c r="D194" s="187" t="s">
        <v>159</v>
      </c>
      <c r="E194" s="203"/>
      <c r="F194" s="203"/>
      <c r="G194" s="203"/>
      <c r="H194" s="203"/>
      <c r="I194" s="69"/>
      <c r="J194" s="243"/>
    </row>
    <row r="195" spans="1:10" ht="25.5" x14ac:dyDescent="0.25">
      <c r="A195" s="520" t="s">
        <v>247</v>
      </c>
      <c r="B195" s="521"/>
      <c r="C195" s="522"/>
      <c r="D195" s="188" t="s">
        <v>248</v>
      </c>
      <c r="E195" s="247">
        <f>SUM(E196:E199)</f>
        <v>6993.2</v>
      </c>
      <c r="F195" s="247">
        <f>SUM(F196:F199)</f>
        <v>0</v>
      </c>
      <c r="G195" s="202"/>
      <c r="H195" s="247">
        <f>SUM(H196:H199)</f>
        <v>0</v>
      </c>
      <c r="I195" s="200"/>
      <c r="J195" s="242" t="e">
        <f t="shared" si="63"/>
        <v>#DIV/0!</v>
      </c>
    </row>
    <row r="196" spans="1:10" x14ac:dyDescent="0.25">
      <c r="A196" s="172">
        <v>321</v>
      </c>
      <c r="B196" s="173"/>
      <c r="C196" s="174"/>
      <c r="D196" s="187" t="s">
        <v>148</v>
      </c>
      <c r="E196" s="203"/>
      <c r="F196" s="203"/>
      <c r="G196" s="203"/>
      <c r="H196" s="203"/>
      <c r="I196" s="69"/>
      <c r="J196" s="243" t="e">
        <f t="shared" si="63"/>
        <v>#DIV/0!</v>
      </c>
    </row>
    <row r="197" spans="1:10" x14ac:dyDescent="0.25">
      <c r="A197" s="172">
        <v>322</v>
      </c>
      <c r="B197" s="173"/>
      <c r="C197" s="174"/>
      <c r="D197" s="187" t="s">
        <v>231</v>
      </c>
      <c r="E197" s="203"/>
      <c r="F197" s="203"/>
      <c r="G197" s="203"/>
      <c r="H197" s="203"/>
      <c r="I197" s="69"/>
      <c r="J197" s="243" t="e">
        <f t="shared" si="63"/>
        <v>#DIV/0!</v>
      </c>
    </row>
    <row r="198" spans="1:10" x14ac:dyDescent="0.25">
      <c r="A198" s="172">
        <v>323</v>
      </c>
      <c r="B198" s="173"/>
      <c r="C198" s="174"/>
      <c r="D198" s="187" t="s">
        <v>159</v>
      </c>
      <c r="E198" s="203">
        <v>6993.2</v>
      </c>
      <c r="F198" s="203"/>
      <c r="G198" s="203"/>
      <c r="H198" s="203"/>
      <c r="I198" s="69"/>
      <c r="J198" s="243" t="e">
        <f t="shared" si="63"/>
        <v>#DIV/0!</v>
      </c>
    </row>
    <row r="199" spans="1:10" x14ac:dyDescent="0.25">
      <c r="A199" s="172">
        <v>343</v>
      </c>
      <c r="B199" s="173"/>
      <c r="C199" s="174"/>
      <c r="D199" s="187" t="s">
        <v>249</v>
      </c>
      <c r="E199" s="203"/>
      <c r="F199" s="203"/>
      <c r="G199" s="203"/>
      <c r="H199" s="203"/>
      <c r="I199" s="69"/>
      <c r="J199" s="243" t="e">
        <f t="shared" si="63"/>
        <v>#DIV/0!</v>
      </c>
    </row>
    <row r="200" spans="1:10" ht="25.5" x14ac:dyDescent="0.25">
      <c r="A200" s="523" t="s">
        <v>87</v>
      </c>
      <c r="B200" s="524"/>
      <c r="C200" s="525"/>
      <c r="D200" s="502" t="s">
        <v>88</v>
      </c>
      <c r="E200" s="247">
        <f>SUM(E201)</f>
        <v>0</v>
      </c>
      <c r="F200" s="202">
        <f>SUM(F201)</f>
        <v>9100</v>
      </c>
      <c r="G200" s="414">
        <f>SUM(G201)</f>
        <v>0</v>
      </c>
      <c r="H200" s="247">
        <f>SUM(H201)</f>
        <v>0</v>
      </c>
      <c r="I200" s="200" t="e">
        <f t="shared" si="49"/>
        <v>#DIV/0!</v>
      </c>
      <c r="J200" s="242">
        <f t="shared" si="63"/>
        <v>0</v>
      </c>
    </row>
    <row r="201" spans="1:10" ht="25.5" x14ac:dyDescent="0.25">
      <c r="A201" s="485" t="s">
        <v>76</v>
      </c>
      <c r="B201" s="486"/>
      <c r="C201" s="487"/>
      <c r="D201" s="494" t="s">
        <v>92</v>
      </c>
      <c r="E201" s="430">
        <f>SUM(E202+E207)</f>
        <v>0</v>
      </c>
      <c r="F201" s="430">
        <f>SUM(F202+F207)</f>
        <v>9100</v>
      </c>
      <c r="G201" s="430">
        <f>SUM(G202+G207)</f>
        <v>0</v>
      </c>
      <c r="H201" s="430">
        <f>SUM(H202+H207)</f>
        <v>0</v>
      </c>
      <c r="I201" s="199" t="e">
        <f t="shared" si="49"/>
        <v>#DIV/0!</v>
      </c>
      <c r="J201" s="245">
        <f t="shared" si="63"/>
        <v>0</v>
      </c>
    </row>
    <row r="202" spans="1:10" x14ac:dyDescent="0.25">
      <c r="A202" s="452">
        <v>3</v>
      </c>
      <c r="B202" s="453"/>
      <c r="C202" s="454"/>
      <c r="D202" s="455" t="s">
        <v>7</v>
      </c>
      <c r="E202" s="235">
        <f>SUM(E203+E205)</f>
        <v>0</v>
      </c>
      <c r="F202" s="235">
        <f>SUM(F203+F205)</f>
        <v>0</v>
      </c>
      <c r="G202" s="235">
        <f>SUM(G204)</f>
        <v>0</v>
      </c>
      <c r="H202" s="235">
        <f>SUM(H203+H205)</f>
        <v>0</v>
      </c>
      <c r="I202" s="236" t="e">
        <f t="shared" si="49"/>
        <v>#DIV/0!</v>
      </c>
      <c r="J202" s="434" t="e">
        <f t="shared" si="63"/>
        <v>#DIV/0!</v>
      </c>
    </row>
    <row r="203" spans="1:10" ht="25.5" x14ac:dyDescent="0.25">
      <c r="A203" s="140">
        <v>324</v>
      </c>
      <c r="B203" s="495" t="s">
        <v>255</v>
      </c>
      <c r="C203" s="496"/>
      <c r="D203" s="494" t="s">
        <v>187</v>
      </c>
      <c r="E203" s="430"/>
      <c r="F203" s="430"/>
      <c r="G203" s="430"/>
      <c r="H203" s="430"/>
      <c r="I203" s="199"/>
      <c r="J203" s="245"/>
    </row>
    <row r="204" spans="1:10" ht="38.25" x14ac:dyDescent="0.25">
      <c r="A204" s="497">
        <v>37</v>
      </c>
      <c r="B204" s="498"/>
      <c r="C204" s="499"/>
      <c r="D204" s="40" t="s">
        <v>47</v>
      </c>
      <c r="E204" s="203"/>
      <c r="F204" s="203"/>
      <c r="G204" s="203">
        <f t="shared" ref="G204" si="64">SUM(G205)</f>
        <v>0</v>
      </c>
      <c r="H204" s="203"/>
      <c r="I204" s="69" t="e">
        <f t="shared" si="49"/>
        <v>#DIV/0!</v>
      </c>
      <c r="J204" s="243" t="e">
        <f t="shared" si="63"/>
        <v>#DIV/0!</v>
      </c>
    </row>
    <row r="205" spans="1:10" ht="25.5" x14ac:dyDescent="0.25">
      <c r="A205" s="179">
        <v>372</v>
      </c>
      <c r="B205" s="180"/>
      <c r="C205" s="181"/>
      <c r="D205" s="141" t="s">
        <v>215</v>
      </c>
      <c r="E205" s="203"/>
      <c r="F205" s="203"/>
      <c r="G205" s="203">
        <f t="shared" ref="G205" si="65">SUM(G206)</f>
        <v>0</v>
      </c>
      <c r="H205" s="203"/>
      <c r="I205" s="200" t="e">
        <f t="shared" si="49"/>
        <v>#DIV/0!</v>
      </c>
      <c r="J205" s="242" t="e">
        <f t="shared" si="63"/>
        <v>#DIV/0!</v>
      </c>
    </row>
    <row r="206" spans="1:10" ht="25.5" x14ac:dyDescent="0.25">
      <c r="A206" s="182">
        <v>3722</v>
      </c>
      <c r="B206" s="183"/>
      <c r="C206" s="184"/>
      <c r="D206" s="142" t="s">
        <v>220</v>
      </c>
      <c r="E206" s="203"/>
      <c r="F206" s="203"/>
      <c r="G206" s="203"/>
      <c r="H206" s="203"/>
      <c r="I206" s="69" t="e">
        <f t="shared" si="49"/>
        <v>#DIV/0!</v>
      </c>
      <c r="J206" s="243" t="e">
        <f t="shared" si="63"/>
        <v>#DIV/0!</v>
      </c>
    </row>
    <row r="207" spans="1:10" ht="25.5" x14ac:dyDescent="0.25">
      <c r="A207" s="452">
        <v>4</v>
      </c>
      <c r="B207" s="453"/>
      <c r="C207" s="454"/>
      <c r="D207" s="455" t="s">
        <v>9</v>
      </c>
      <c r="E207" s="235">
        <f>SUM(E209)</f>
        <v>0</v>
      </c>
      <c r="F207" s="235">
        <f>SUM(F209)</f>
        <v>9100</v>
      </c>
      <c r="G207" s="235">
        <f t="shared" ref="G207:G209" si="66">SUM(G208)</f>
        <v>0</v>
      </c>
      <c r="H207" s="235">
        <f>SUM(H209)</f>
        <v>0</v>
      </c>
      <c r="I207" s="236" t="e">
        <f t="shared" si="49"/>
        <v>#DIV/0!</v>
      </c>
      <c r="J207" s="434">
        <f t="shared" si="63"/>
        <v>0</v>
      </c>
    </row>
    <row r="208" spans="1:10" ht="25.5" x14ac:dyDescent="0.25">
      <c r="A208" s="317">
        <v>42</v>
      </c>
      <c r="B208" s="318"/>
      <c r="C208" s="319"/>
      <c r="D208" s="222" t="s">
        <v>23</v>
      </c>
      <c r="E208" s="430"/>
      <c r="F208" s="430"/>
      <c r="G208" s="430">
        <f t="shared" si="66"/>
        <v>0</v>
      </c>
      <c r="H208" s="430"/>
      <c r="I208" s="199" t="e">
        <f t="shared" si="49"/>
        <v>#DIV/0!</v>
      </c>
      <c r="J208" s="241" t="e">
        <f t="shared" si="63"/>
        <v>#DIV/0!</v>
      </c>
    </row>
    <row r="209" spans="1:10" ht="25.5" x14ac:dyDescent="0.25">
      <c r="A209" s="182">
        <v>424</v>
      </c>
      <c r="B209" s="183"/>
      <c r="C209" s="184"/>
      <c r="D209" s="22" t="s">
        <v>187</v>
      </c>
      <c r="E209" s="203">
        <f>SUM(E210)</f>
        <v>0</v>
      </c>
      <c r="F209" s="203">
        <v>9100</v>
      </c>
      <c r="G209" s="203">
        <f t="shared" si="66"/>
        <v>0</v>
      </c>
      <c r="H209" s="203">
        <f>SUM(H210)</f>
        <v>0</v>
      </c>
      <c r="I209" s="69" t="e">
        <f t="shared" si="49"/>
        <v>#DIV/0!</v>
      </c>
      <c r="J209" s="243">
        <f t="shared" si="63"/>
        <v>0</v>
      </c>
    </row>
    <row r="210" spans="1:10" x14ac:dyDescent="0.25">
      <c r="A210" s="182">
        <v>4241</v>
      </c>
      <c r="B210" s="183"/>
      <c r="C210" s="184"/>
      <c r="D210" s="22" t="s">
        <v>188</v>
      </c>
      <c r="E210" s="203"/>
      <c r="F210" s="203"/>
      <c r="G210" s="203"/>
      <c r="H210" s="203"/>
      <c r="I210" s="69" t="e">
        <f t="shared" si="49"/>
        <v>#DIV/0!</v>
      </c>
      <c r="J210" s="243" t="e">
        <f t="shared" si="63"/>
        <v>#DIV/0!</v>
      </c>
    </row>
    <row r="211" spans="1:10" ht="25.5" x14ac:dyDescent="0.25">
      <c r="A211" s="503" t="s">
        <v>90</v>
      </c>
      <c r="B211" s="503"/>
      <c r="C211" s="503"/>
      <c r="D211" s="504" t="s">
        <v>94</v>
      </c>
      <c r="E211" s="421">
        <f>SUM(E212)</f>
        <v>0</v>
      </c>
      <c r="F211" s="421">
        <f>SUM(F212)</f>
        <v>500</v>
      </c>
      <c r="G211" s="421">
        <f>SUM(G212+G221+G235)</f>
        <v>0</v>
      </c>
      <c r="H211" s="421">
        <f>SUM(H212)</f>
        <v>0</v>
      </c>
      <c r="I211" s="418" t="e">
        <f t="shared" ref="I211:I274" si="67">SUM(H211/E211*100)</f>
        <v>#DIV/0!</v>
      </c>
      <c r="J211" s="240">
        <f t="shared" si="63"/>
        <v>0</v>
      </c>
    </row>
    <row r="212" spans="1:10" ht="25.5" x14ac:dyDescent="0.25">
      <c r="A212" s="501" t="s">
        <v>95</v>
      </c>
      <c r="B212" s="501"/>
      <c r="C212" s="501"/>
      <c r="D212" s="494" t="s">
        <v>96</v>
      </c>
      <c r="E212" s="430">
        <f>SUM(E217)</f>
        <v>0</v>
      </c>
      <c r="F212" s="430">
        <f>SUM(F217)</f>
        <v>500</v>
      </c>
      <c r="G212" s="430">
        <f t="shared" ref="G212:G213" si="68">SUM(G213)</f>
        <v>0</v>
      </c>
      <c r="H212" s="430">
        <f>SUM(H217)</f>
        <v>0</v>
      </c>
      <c r="I212" s="199" t="e">
        <f t="shared" si="67"/>
        <v>#DIV/0!</v>
      </c>
      <c r="J212" s="245">
        <f t="shared" si="63"/>
        <v>0</v>
      </c>
    </row>
    <row r="213" spans="1:10" x14ac:dyDescent="0.25">
      <c r="A213" s="460">
        <v>3</v>
      </c>
      <c r="B213" s="460"/>
      <c r="C213" s="460"/>
      <c r="D213" s="455" t="s">
        <v>7</v>
      </c>
      <c r="E213" s="235">
        <f>SUM(E214)</f>
        <v>0</v>
      </c>
      <c r="F213" s="235"/>
      <c r="G213" s="235">
        <f t="shared" si="68"/>
        <v>0</v>
      </c>
      <c r="H213" s="235">
        <f>SUM(H214)</f>
        <v>0</v>
      </c>
      <c r="I213" s="236" t="e">
        <f t="shared" si="67"/>
        <v>#DIV/0!</v>
      </c>
      <c r="J213" s="434" t="e">
        <f t="shared" si="63"/>
        <v>#DIV/0!</v>
      </c>
    </row>
    <row r="214" spans="1:10" x14ac:dyDescent="0.25">
      <c r="A214" s="526">
        <v>32</v>
      </c>
      <c r="B214" s="526"/>
      <c r="C214" s="526"/>
      <c r="D214" s="494" t="s">
        <v>16</v>
      </c>
      <c r="E214" s="430"/>
      <c r="F214" s="430"/>
      <c r="G214" s="430">
        <f t="shared" ref="G214" si="69">SUM(G217+G219)</f>
        <v>0</v>
      </c>
      <c r="H214" s="430"/>
      <c r="I214" s="199" t="e">
        <f t="shared" si="67"/>
        <v>#DIV/0!</v>
      </c>
      <c r="J214" s="245" t="e">
        <f t="shared" si="63"/>
        <v>#DIV/0!</v>
      </c>
    </row>
    <row r="215" spans="1:10" x14ac:dyDescent="0.25">
      <c r="A215" s="304">
        <v>321</v>
      </c>
      <c r="B215" s="305"/>
      <c r="C215" s="306"/>
      <c r="D215" s="190" t="s">
        <v>148</v>
      </c>
      <c r="E215" s="203"/>
      <c r="F215" s="203"/>
      <c r="G215" s="203"/>
      <c r="H215" s="203"/>
      <c r="I215" s="69"/>
      <c r="J215" s="243" t="e">
        <f t="shared" si="63"/>
        <v>#DIV/0!</v>
      </c>
    </row>
    <row r="216" spans="1:10" x14ac:dyDescent="0.25">
      <c r="A216" s="237">
        <v>322</v>
      </c>
      <c r="B216" s="238"/>
      <c r="C216" s="273"/>
      <c r="D216" s="190" t="s">
        <v>152</v>
      </c>
      <c r="E216" s="203"/>
      <c r="F216" s="203"/>
      <c r="G216" s="203"/>
      <c r="H216" s="203"/>
      <c r="I216" s="69"/>
      <c r="J216" s="243" t="e">
        <f t="shared" si="63"/>
        <v>#DIV/0!</v>
      </c>
    </row>
    <row r="217" spans="1:10" x14ac:dyDescent="0.25">
      <c r="A217" s="182">
        <v>323</v>
      </c>
      <c r="B217" s="183"/>
      <c r="C217" s="184"/>
      <c r="D217" s="190" t="s">
        <v>159</v>
      </c>
      <c r="E217" s="203">
        <f>SUM(E218)</f>
        <v>0</v>
      </c>
      <c r="F217" s="203">
        <v>500</v>
      </c>
      <c r="G217" s="203">
        <f t="shared" ref="G217" si="70">SUM(G218)</f>
        <v>0</v>
      </c>
      <c r="H217" s="203">
        <f>SUM(H218)</f>
        <v>0</v>
      </c>
      <c r="I217" s="69" t="e">
        <f t="shared" si="67"/>
        <v>#DIV/0!</v>
      </c>
      <c r="J217" s="243">
        <f t="shared" si="63"/>
        <v>0</v>
      </c>
    </row>
    <row r="218" spans="1:10" x14ac:dyDescent="0.25">
      <c r="A218" s="191">
        <v>3231</v>
      </c>
      <c r="B218" s="192"/>
      <c r="C218" s="193"/>
      <c r="D218" s="198" t="s">
        <v>208</v>
      </c>
      <c r="E218" s="203"/>
      <c r="F218" s="203"/>
      <c r="G218" s="205"/>
      <c r="H218" s="203"/>
      <c r="I218" s="69" t="e">
        <f t="shared" si="67"/>
        <v>#DIV/0!</v>
      </c>
      <c r="J218" s="243" t="e">
        <f t="shared" si="63"/>
        <v>#DIV/0!</v>
      </c>
    </row>
    <row r="219" spans="1:10" ht="25.5" x14ac:dyDescent="0.25">
      <c r="A219" s="191">
        <v>329</v>
      </c>
      <c r="B219" s="192"/>
      <c r="C219" s="192"/>
      <c r="D219" s="40" t="s">
        <v>169</v>
      </c>
      <c r="E219" s="210"/>
      <c r="F219" s="210"/>
      <c r="G219" s="210">
        <f>SUM(G220)</f>
        <v>0</v>
      </c>
      <c r="H219" s="210"/>
      <c r="I219" s="69" t="e">
        <f t="shared" si="67"/>
        <v>#DIV/0!</v>
      </c>
      <c r="J219" s="243" t="e">
        <f t="shared" si="63"/>
        <v>#DIV/0!</v>
      </c>
    </row>
    <row r="220" spans="1:10" x14ac:dyDescent="0.25">
      <c r="A220" s="191">
        <v>381</v>
      </c>
      <c r="B220" s="192"/>
      <c r="C220" s="193"/>
      <c r="D220" s="201" t="s">
        <v>135</v>
      </c>
      <c r="E220" s="203"/>
      <c r="F220" s="203"/>
      <c r="G220" s="205"/>
      <c r="H220" s="203"/>
      <c r="I220" s="69" t="e">
        <f t="shared" si="67"/>
        <v>#DIV/0!</v>
      </c>
      <c r="J220" s="243" t="e">
        <f t="shared" si="63"/>
        <v>#DIV/0!</v>
      </c>
    </row>
    <row r="221" spans="1:10" x14ac:dyDescent="0.25">
      <c r="A221" s="505" t="s">
        <v>97</v>
      </c>
      <c r="B221" s="505"/>
      <c r="C221" s="505"/>
      <c r="D221" s="494" t="s">
        <v>98</v>
      </c>
      <c r="E221" s="430">
        <f t="shared" ref="E221" si="71">SUM(E222+E231)</f>
        <v>0</v>
      </c>
      <c r="F221" s="430"/>
      <c r="G221" s="430">
        <f t="shared" ref="G221:H221" si="72">SUM(G222+G231)</f>
        <v>0</v>
      </c>
      <c r="H221" s="430">
        <f t="shared" si="72"/>
        <v>0</v>
      </c>
      <c r="I221" s="199" t="e">
        <f t="shared" si="67"/>
        <v>#DIV/0!</v>
      </c>
      <c r="J221" s="245" t="e">
        <f t="shared" si="63"/>
        <v>#DIV/0!</v>
      </c>
    </row>
    <row r="222" spans="1:10" x14ac:dyDescent="0.25">
      <c r="A222" s="456">
        <v>3</v>
      </c>
      <c r="B222" s="457"/>
      <c r="C222" s="458"/>
      <c r="D222" s="459" t="s">
        <v>7</v>
      </c>
      <c r="E222" s="235">
        <f t="shared" ref="E222:H222" si="73">SUM(E223)</f>
        <v>0</v>
      </c>
      <c r="F222" s="235"/>
      <c r="G222" s="235">
        <f t="shared" si="73"/>
        <v>0</v>
      </c>
      <c r="H222" s="235">
        <f t="shared" si="73"/>
        <v>0</v>
      </c>
      <c r="I222" s="236" t="e">
        <f t="shared" si="67"/>
        <v>#DIV/0!</v>
      </c>
      <c r="J222" s="434" t="e">
        <f t="shared" si="63"/>
        <v>#DIV/0!</v>
      </c>
    </row>
    <row r="223" spans="1:10" x14ac:dyDescent="0.25">
      <c r="A223" s="189">
        <v>32</v>
      </c>
      <c r="B223" s="219"/>
      <c r="C223" s="220"/>
      <c r="D223" s="221" t="s">
        <v>16</v>
      </c>
      <c r="E223" s="430">
        <f t="shared" ref="E223" si="74">SUM(E224+E226+E229)</f>
        <v>0</v>
      </c>
      <c r="F223" s="430"/>
      <c r="G223" s="430">
        <f t="shared" ref="G223:H223" si="75">SUM(G224+G226+G229)</f>
        <v>0</v>
      </c>
      <c r="H223" s="430">
        <f t="shared" si="75"/>
        <v>0</v>
      </c>
      <c r="I223" s="199" t="e">
        <f t="shared" si="67"/>
        <v>#DIV/0!</v>
      </c>
      <c r="J223" s="241" t="e">
        <f t="shared" si="63"/>
        <v>#DIV/0!</v>
      </c>
    </row>
    <row r="224" spans="1:10" x14ac:dyDescent="0.25">
      <c r="A224" s="182">
        <v>321</v>
      </c>
      <c r="B224" s="183"/>
      <c r="C224" s="184"/>
      <c r="D224" s="190" t="s">
        <v>148</v>
      </c>
      <c r="E224" s="203">
        <f t="shared" ref="E224:H224" si="76">SUM(E225)</f>
        <v>0</v>
      </c>
      <c r="F224" s="203"/>
      <c r="G224" s="203">
        <f t="shared" si="76"/>
        <v>0</v>
      </c>
      <c r="H224" s="203">
        <f t="shared" si="76"/>
        <v>0</v>
      </c>
      <c r="I224" s="69" t="e">
        <f t="shared" si="67"/>
        <v>#DIV/0!</v>
      </c>
      <c r="J224" s="243" t="e">
        <f t="shared" si="63"/>
        <v>#DIV/0!</v>
      </c>
    </row>
    <row r="225" spans="1:10" x14ac:dyDescent="0.25">
      <c r="A225" s="191">
        <v>3211</v>
      </c>
      <c r="B225" s="192"/>
      <c r="C225" s="193"/>
      <c r="D225" s="190" t="s">
        <v>149</v>
      </c>
      <c r="E225" s="203"/>
      <c r="F225" s="203"/>
      <c r="G225" s="205"/>
      <c r="H225" s="203"/>
      <c r="I225" s="69" t="e">
        <f t="shared" si="67"/>
        <v>#DIV/0!</v>
      </c>
      <c r="J225" s="243" t="e">
        <f t="shared" si="63"/>
        <v>#DIV/0!</v>
      </c>
    </row>
    <row r="226" spans="1:10" x14ac:dyDescent="0.25">
      <c r="A226" s="191">
        <v>322</v>
      </c>
      <c r="B226" s="192"/>
      <c r="C226" s="193"/>
      <c r="D226" s="190" t="s">
        <v>152</v>
      </c>
      <c r="E226" s="203">
        <f t="shared" ref="E226" si="77">SUM(E227+E228)</f>
        <v>0</v>
      </c>
      <c r="F226" s="203"/>
      <c r="G226" s="203">
        <f t="shared" ref="G226:H226" si="78">SUM(G227+G228)</f>
        <v>0</v>
      </c>
      <c r="H226" s="203">
        <f t="shared" si="78"/>
        <v>0</v>
      </c>
      <c r="I226" s="69" t="e">
        <f t="shared" si="67"/>
        <v>#DIV/0!</v>
      </c>
      <c r="J226" s="243" t="e">
        <f t="shared" si="63"/>
        <v>#DIV/0!</v>
      </c>
    </row>
    <row r="227" spans="1:10" ht="25.5" x14ac:dyDescent="0.25">
      <c r="A227" s="191">
        <v>3221</v>
      </c>
      <c r="B227" s="192"/>
      <c r="C227" s="193"/>
      <c r="D227" s="190" t="s">
        <v>205</v>
      </c>
      <c r="E227" s="203"/>
      <c r="F227" s="203"/>
      <c r="G227" s="205"/>
      <c r="H227" s="203"/>
      <c r="I227" s="69" t="e">
        <f t="shared" si="67"/>
        <v>#DIV/0!</v>
      </c>
      <c r="J227" s="243" t="e">
        <f t="shared" si="63"/>
        <v>#DIV/0!</v>
      </c>
    </row>
    <row r="228" spans="1:10" x14ac:dyDescent="0.25">
      <c r="A228" s="191">
        <v>3225</v>
      </c>
      <c r="B228" s="192"/>
      <c r="C228" s="193"/>
      <c r="D228" s="190" t="s">
        <v>206</v>
      </c>
      <c r="E228" s="203"/>
      <c r="F228" s="203"/>
      <c r="G228" s="205"/>
      <c r="H228" s="203"/>
      <c r="I228" s="69" t="e">
        <f t="shared" si="67"/>
        <v>#DIV/0!</v>
      </c>
      <c r="J228" s="243" t="e">
        <f t="shared" si="63"/>
        <v>#DIV/0!</v>
      </c>
    </row>
    <row r="229" spans="1:10" x14ac:dyDescent="0.25">
      <c r="A229" s="191">
        <v>323</v>
      </c>
      <c r="B229" s="192"/>
      <c r="C229" s="193"/>
      <c r="D229" s="190" t="s">
        <v>159</v>
      </c>
      <c r="E229" s="203">
        <f t="shared" ref="E229:H229" si="79">SUM(E230)</f>
        <v>0</v>
      </c>
      <c r="F229" s="203"/>
      <c r="G229" s="203">
        <f t="shared" si="79"/>
        <v>0</v>
      </c>
      <c r="H229" s="203">
        <f t="shared" si="79"/>
        <v>0</v>
      </c>
      <c r="I229" s="69" t="e">
        <f t="shared" si="67"/>
        <v>#DIV/0!</v>
      </c>
      <c r="J229" s="243" t="e">
        <f t="shared" si="63"/>
        <v>#DIV/0!</v>
      </c>
    </row>
    <row r="230" spans="1:10" x14ac:dyDescent="0.25">
      <c r="A230" s="191">
        <v>3239</v>
      </c>
      <c r="B230" s="192"/>
      <c r="C230" s="193"/>
      <c r="D230" s="190" t="s">
        <v>168</v>
      </c>
      <c r="E230" s="203"/>
      <c r="F230" s="203"/>
      <c r="G230" s="205"/>
      <c r="H230" s="203"/>
      <c r="I230" s="69" t="e">
        <f t="shared" si="67"/>
        <v>#DIV/0!</v>
      </c>
      <c r="J230" s="243" t="e">
        <f t="shared" si="63"/>
        <v>#DIV/0!</v>
      </c>
    </row>
    <row r="231" spans="1:10" ht="25.5" x14ac:dyDescent="0.25">
      <c r="A231" s="461">
        <v>4</v>
      </c>
      <c r="B231" s="461"/>
      <c r="C231" s="461"/>
      <c r="D231" s="455" t="s">
        <v>9</v>
      </c>
      <c r="E231" s="235">
        <f t="shared" ref="E231:H233" si="80">SUM(E232)</f>
        <v>0</v>
      </c>
      <c r="F231" s="235"/>
      <c r="G231" s="235">
        <f t="shared" si="80"/>
        <v>0</v>
      </c>
      <c r="H231" s="235">
        <f t="shared" si="80"/>
        <v>0</v>
      </c>
      <c r="I231" s="236" t="e">
        <f t="shared" si="67"/>
        <v>#DIV/0!</v>
      </c>
      <c r="J231" s="434" t="e">
        <f t="shared" si="63"/>
        <v>#DIV/0!</v>
      </c>
    </row>
    <row r="232" spans="1:10" ht="25.5" x14ac:dyDescent="0.25">
      <c r="A232" s="326">
        <v>42</v>
      </c>
      <c r="B232" s="326"/>
      <c r="C232" s="326"/>
      <c r="D232" s="222" t="s">
        <v>23</v>
      </c>
      <c r="E232" s="430">
        <f t="shared" si="80"/>
        <v>0</v>
      </c>
      <c r="F232" s="430"/>
      <c r="G232" s="430">
        <f t="shared" si="80"/>
        <v>0</v>
      </c>
      <c r="H232" s="430">
        <f t="shared" si="80"/>
        <v>0</v>
      </c>
      <c r="I232" s="199" t="e">
        <f t="shared" si="67"/>
        <v>#DIV/0!</v>
      </c>
      <c r="J232" s="241" t="e">
        <f t="shared" si="63"/>
        <v>#DIV/0!</v>
      </c>
    </row>
    <row r="233" spans="1:10" x14ac:dyDescent="0.25">
      <c r="A233" s="182">
        <v>422</v>
      </c>
      <c r="B233" s="183"/>
      <c r="C233" s="184"/>
      <c r="D233" s="187" t="s">
        <v>216</v>
      </c>
      <c r="E233" s="203">
        <f t="shared" si="80"/>
        <v>0</v>
      </c>
      <c r="F233" s="203"/>
      <c r="G233" s="203">
        <f t="shared" si="80"/>
        <v>0</v>
      </c>
      <c r="H233" s="203">
        <f t="shared" si="80"/>
        <v>0</v>
      </c>
      <c r="I233" s="69" t="e">
        <f t="shared" si="67"/>
        <v>#DIV/0!</v>
      </c>
      <c r="J233" s="243" t="e">
        <f t="shared" si="63"/>
        <v>#DIV/0!</v>
      </c>
    </row>
    <row r="234" spans="1:10" x14ac:dyDescent="0.25">
      <c r="A234" s="182">
        <v>4221</v>
      </c>
      <c r="B234" s="183"/>
      <c r="C234" s="184"/>
      <c r="D234" s="187" t="s">
        <v>207</v>
      </c>
      <c r="E234" s="203"/>
      <c r="F234" s="203"/>
      <c r="G234" s="205"/>
      <c r="H234" s="203"/>
      <c r="I234" s="69" t="e">
        <f t="shared" si="67"/>
        <v>#DIV/0!</v>
      </c>
      <c r="J234" s="243" t="e">
        <f t="shared" si="63"/>
        <v>#DIV/0!</v>
      </c>
    </row>
    <row r="235" spans="1:10" ht="25.5" x14ac:dyDescent="0.25">
      <c r="A235" s="506" t="s">
        <v>224</v>
      </c>
      <c r="B235" s="506"/>
      <c r="C235" s="506"/>
      <c r="D235" s="494" t="s">
        <v>225</v>
      </c>
      <c r="E235" s="430">
        <f t="shared" ref="E235" si="81">SUM(E236+E245)</f>
        <v>0</v>
      </c>
      <c r="F235" s="430">
        <f t="shared" ref="F235:H235" si="82">SUM(F236+F245)</f>
        <v>0</v>
      </c>
      <c r="G235" s="430">
        <f t="shared" si="82"/>
        <v>0</v>
      </c>
      <c r="H235" s="430">
        <f t="shared" si="82"/>
        <v>0</v>
      </c>
      <c r="I235" s="199" t="e">
        <f t="shared" si="67"/>
        <v>#DIV/0!</v>
      </c>
      <c r="J235" s="245" t="e">
        <f t="shared" si="63"/>
        <v>#DIV/0!</v>
      </c>
    </row>
    <row r="236" spans="1:10" x14ac:dyDescent="0.25">
      <c r="A236" s="456">
        <v>3</v>
      </c>
      <c r="B236" s="457"/>
      <c r="C236" s="458"/>
      <c r="D236" s="459" t="s">
        <v>7</v>
      </c>
      <c r="E236" s="235">
        <f t="shared" ref="E236:H236" si="83">SUM(E237)</f>
        <v>0</v>
      </c>
      <c r="F236" s="235">
        <f t="shared" si="83"/>
        <v>0</v>
      </c>
      <c r="G236" s="235">
        <f t="shared" si="83"/>
        <v>0</v>
      </c>
      <c r="H236" s="235">
        <f t="shared" si="83"/>
        <v>0</v>
      </c>
      <c r="I236" s="236" t="e">
        <f t="shared" si="67"/>
        <v>#DIV/0!</v>
      </c>
      <c r="J236" s="434" t="e">
        <f t="shared" si="63"/>
        <v>#DIV/0!</v>
      </c>
    </row>
    <row r="237" spans="1:10" x14ac:dyDescent="0.25">
      <c r="A237" s="189">
        <v>32</v>
      </c>
      <c r="B237" s="495"/>
      <c r="C237" s="496"/>
      <c r="D237" s="507" t="s">
        <v>16</v>
      </c>
      <c r="E237" s="430">
        <f t="shared" ref="E237" si="84">SUM(E238+E240+E242)</f>
        <v>0</v>
      </c>
      <c r="F237" s="430">
        <f t="shared" ref="F237:H237" si="85">SUM(F238+F240+F242)</f>
        <v>0</v>
      </c>
      <c r="G237" s="430">
        <f t="shared" si="85"/>
        <v>0</v>
      </c>
      <c r="H237" s="430">
        <f t="shared" si="85"/>
        <v>0</v>
      </c>
      <c r="I237" s="199" t="e">
        <f t="shared" si="67"/>
        <v>#DIV/0!</v>
      </c>
      <c r="J237" s="245" t="e">
        <f t="shared" si="63"/>
        <v>#DIV/0!</v>
      </c>
    </row>
    <row r="238" spans="1:10" x14ac:dyDescent="0.25">
      <c r="A238" s="182">
        <v>321</v>
      </c>
      <c r="B238" s="183"/>
      <c r="C238" s="184"/>
      <c r="D238" s="190" t="s">
        <v>148</v>
      </c>
      <c r="E238" s="203">
        <f t="shared" ref="E238:H238" si="86">SUM(E239)</f>
        <v>0</v>
      </c>
      <c r="F238" s="203">
        <f t="shared" si="86"/>
        <v>0</v>
      </c>
      <c r="G238" s="203">
        <f t="shared" si="86"/>
        <v>0</v>
      </c>
      <c r="H238" s="203">
        <f t="shared" si="86"/>
        <v>0</v>
      </c>
      <c r="I238" s="69" t="e">
        <f t="shared" si="67"/>
        <v>#DIV/0!</v>
      </c>
      <c r="J238" s="243" t="e">
        <f t="shared" si="63"/>
        <v>#DIV/0!</v>
      </c>
    </row>
    <row r="239" spans="1:10" x14ac:dyDescent="0.25">
      <c r="A239" s="191">
        <v>3211</v>
      </c>
      <c r="B239" s="192"/>
      <c r="C239" s="193"/>
      <c r="D239" s="190" t="s">
        <v>149</v>
      </c>
      <c r="E239" s="203"/>
      <c r="F239" s="203"/>
      <c r="G239" s="205"/>
      <c r="H239" s="203"/>
      <c r="I239" s="69" t="e">
        <f t="shared" si="67"/>
        <v>#DIV/0!</v>
      </c>
      <c r="J239" s="243" t="e">
        <f t="shared" si="63"/>
        <v>#DIV/0!</v>
      </c>
    </row>
    <row r="240" spans="1:10" x14ac:dyDescent="0.25">
      <c r="A240" s="191">
        <v>322</v>
      </c>
      <c r="B240" s="192"/>
      <c r="C240" s="193"/>
      <c r="D240" s="190" t="s">
        <v>152</v>
      </c>
      <c r="E240" s="203">
        <f t="shared" ref="E240" si="87">SUM(E241+E242)</f>
        <v>0</v>
      </c>
      <c r="F240" s="203">
        <f t="shared" ref="F240:H240" si="88">SUM(F241+F242)</f>
        <v>0</v>
      </c>
      <c r="G240" s="203">
        <f t="shared" si="88"/>
        <v>0</v>
      </c>
      <c r="H240" s="203">
        <f t="shared" si="88"/>
        <v>0</v>
      </c>
      <c r="I240" s="69" t="e">
        <f t="shared" si="67"/>
        <v>#DIV/0!</v>
      </c>
      <c r="J240" s="243" t="e">
        <f t="shared" si="63"/>
        <v>#DIV/0!</v>
      </c>
    </row>
    <row r="241" spans="1:12" ht="25.5" x14ac:dyDescent="0.25">
      <c r="A241" s="191">
        <v>3221</v>
      </c>
      <c r="B241" s="192"/>
      <c r="C241" s="193"/>
      <c r="D241" s="190" t="s">
        <v>205</v>
      </c>
      <c r="E241" s="203"/>
      <c r="F241" s="203"/>
      <c r="G241" s="205"/>
      <c r="H241" s="203"/>
      <c r="I241" s="69" t="e">
        <f t="shared" si="67"/>
        <v>#DIV/0!</v>
      </c>
      <c r="J241" s="243" t="e">
        <f t="shared" si="63"/>
        <v>#DIV/0!</v>
      </c>
    </row>
    <row r="242" spans="1:12" x14ac:dyDescent="0.25">
      <c r="A242" s="191">
        <v>3225</v>
      </c>
      <c r="B242" s="192"/>
      <c r="C242" s="193"/>
      <c r="D242" s="190" t="s">
        <v>206</v>
      </c>
      <c r="E242" s="203"/>
      <c r="F242" s="203"/>
      <c r="G242" s="205"/>
      <c r="H242" s="203"/>
      <c r="I242" s="69" t="e">
        <f t="shared" si="67"/>
        <v>#DIV/0!</v>
      </c>
      <c r="J242" s="243" t="e">
        <f t="shared" si="63"/>
        <v>#DIV/0!</v>
      </c>
    </row>
    <row r="243" spans="1:12" x14ac:dyDescent="0.25">
      <c r="A243" s="191">
        <v>323</v>
      </c>
      <c r="B243" s="192"/>
      <c r="C243" s="193"/>
      <c r="D243" s="190" t="s">
        <v>159</v>
      </c>
      <c r="E243" s="211">
        <f t="shared" ref="E243:H243" si="89">SUM(E244)</f>
        <v>0</v>
      </c>
      <c r="F243" s="211">
        <f t="shared" si="89"/>
        <v>0</v>
      </c>
      <c r="G243" s="211">
        <f t="shared" si="89"/>
        <v>0</v>
      </c>
      <c r="H243" s="211">
        <f t="shared" si="89"/>
        <v>0</v>
      </c>
      <c r="I243" s="69" t="e">
        <f>SUM(H243/F243*100)</f>
        <v>#DIV/0!</v>
      </c>
      <c r="J243" s="243" t="e">
        <f t="shared" si="63"/>
        <v>#DIV/0!</v>
      </c>
    </row>
    <row r="244" spans="1:12" x14ac:dyDescent="0.25">
      <c r="A244" s="191">
        <v>3239</v>
      </c>
      <c r="B244" s="192"/>
      <c r="C244" s="193"/>
      <c r="D244" s="190" t="s">
        <v>168</v>
      </c>
      <c r="E244" s="203"/>
      <c r="F244" s="203"/>
      <c r="G244" s="205"/>
      <c r="H244" s="203"/>
      <c r="I244" s="69" t="e">
        <f t="shared" si="67"/>
        <v>#DIV/0!</v>
      </c>
      <c r="J244" s="243" t="e">
        <f t="shared" si="63"/>
        <v>#DIV/0!</v>
      </c>
    </row>
    <row r="245" spans="1:12" ht="25.5" x14ac:dyDescent="0.25">
      <c r="A245" s="461">
        <v>4</v>
      </c>
      <c r="B245" s="461"/>
      <c r="C245" s="461"/>
      <c r="D245" s="455" t="s">
        <v>9</v>
      </c>
      <c r="E245" s="235">
        <f t="shared" ref="E245:H247" si="90">SUM(E246)</f>
        <v>0</v>
      </c>
      <c r="F245" s="235">
        <f t="shared" si="90"/>
        <v>0</v>
      </c>
      <c r="G245" s="235">
        <f t="shared" si="90"/>
        <v>0</v>
      </c>
      <c r="H245" s="235">
        <f t="shared" si="90"/>
        <v>0</v>
      </c>
      <c r="I245" s="236" t="e">
        <f t="shared" si="67"/>
        <v>#DIV/0!</v>
      </c>
      <c r="J245" s="434" t="e">
        <f t="shared" si="63"/>
        <v>#DIV/0!</v>
      </c>
    </row>
    <row r="246" spans="1:12" ht="25.5" x14ac:dyDescent="0.25">
      <c r="A246" s="326">
        <v>42</v>
      </c>
      <c r="B246" s="326"/>
      <c r="C246" s="326"/>
      <c r="D246" s="222" t="s">
        <v>23</v>
      </c>
      <c r="E246" s="430">
        <f t="shared" si="90"/>
        <v>0</v>
      </c>
      <c r="F246" s="430">
        <f t="shared" si="90"/>
        <v>0</v>
      </c>
      <c r="G246" s="430">
        <f t="shared" si="90"/>
        <v>0</v>
      </c>
      <c r="H246" s="430">
        <f t="shared" si="90"/>
        <v>0</v>
      </c>
      <c r="I246" s="199" t="e">
        <f t="shared" si="67"/>
        <v>#DIV/0!</v>
      </c>
      <c r="J246" s="241" t="e">
        <f t="shared" ref="J246:J298" si="91">H246/F246*100</f>
        <v>#DIV/0!</v>
      </c>
    </row>
    <row r="247" spans="1:12" x14ac:dyDescent="0.25">
      <c r="A247" s="182">
        <v>422</v>
      </c>
      <c r="B247" s="183"/>
      <c r="C247" s="184"/>
      <c r="D247" s="187" t="s">
        <v>216</v>
      </c>
      <c r="E247" s="203">
        <f t="shared" si="90"/>
        <v>0</v>
      </c>
      <c r="F247" s="203">
        <f t="shared" si="90"/>
        <v>0</v>
      </c>
      <c r="G247" s="203">
        <f t="shared" si="90"/>
        <v>0</v>
      </c>
      <c r="H247" s="203">
        <f t="shared" si="90"/>
        <v>0</v>
      </c>
      <c r="I247" s="69" t="e">
        <f t="shared" si="67"/>
        <v>#DIV/0!</v>
      </c>
      <c r="J247" s="243" t="e">
        <f t="shared" si="91"/>
        <v>#DIV/0!</v>
      </c>
    </row>
    <row r="248" spans="1:12" x14ac:dyDescent="0.25">
      <c r="A248" s="182">
        <v>4221</v>
      </c>
      <c r="B248" s="183"/>
      <c r="C248" s="184"/>
      <c r="D248" s="187" t="s">
        <v>207</v>
      </c>
      <c r="E248" s="203"/>
      <c r="F248" s="203"/>
      <c r="G248" s="205"/>
      <c r="H248" s="203"/>
      <c r="I248" s="69" t="e">
        <f t="shared" si="67"/>
        <v>#DIV/0!</v>
      </c>
      <c r="J248" s="243" t="e">
        <f t="shared" si="91"/>
        <v>#DIV/0!</v>
      </c>
    </row>
    <row r="249" spans="1:12" ht="25.5" x14ac:dyDescent="0.25">
      <c r="A249" s="503" t="s">
        <v>91</v>
      </c>
      <c r="B249" s="503"/>
      <c r="C249" s="503"/>
      <c r="D249" s="504" t="s">
        <v>99</v>
      </c>
      <c r="E249" s="417">
        <f>SUM(E271)</f>
        <v>0.04</v>
      </c>
      <c r="F249" s="417">
        <f>SUM(F271)</f>
        <v>0</v>
      </c>
      <c r="G249" s="417">
        <f>SUM(G250+G271)</f>
        <v>0</v>
      </c>
      <c r="H249" s="417">
        <f>SUM(H271+H250)</f>
        <v>862.34</v>
      </c>
      <c r="I249" s="418">
        <f t="shared" si="67"/>
        <v>2155850</v>
      </c>
      <c r="J249" s="240" t="e">
        <f t="shared" si="91"/>
        <v>#DIV/0!</v>
      </c>
    </row>
    <row r="250" spans="1:12" ht="25.5" x14ac:dyDescent="0.25">
      <c r="A250" s="501" t="s">
        <v>100</v>
      </c>
      <c r="B250" s="501"/>
      <c r="C250" s="501"/>
      <c r="D250" s="494" t="s">
        <v>101</v>
      </c>
      <c r="E250" s="338"/>
      <c r="F250" s="338"/>
      <c r="G250" s="430">
        <f t="shared" ref="G250" si="92">SUM(G253)</f>
        <v>0</v>
      </c>
      <c r="H250" s="338">
        <f>H253</f>
        <v>862.34</v>
      </c>
      <c r="I250" s="199" t="e">
        <f t="shared" si="67"/>
        <v>#DIV/0!</v>
      </c>
      <c r="J250" s="245" t="e">
        <f t="shared" si="91"/>
        <v>#DIV/0!</v>
      </c>
      <c r="L250" s="74"/>
    </row>
    <row r="251" spans="1:12" x14ac:dyDescent="0.25">
      <c r="A251" s="182">
        <v>311</v>
      </c>
      <c r="B251" s="183"/>
      <c r="C251" s="184"/>
      <c r="D251" s="190" t="s">
        <v>198</v>
      </c>
      <c r="E251" s="203"/>
      <c r="F251" s="203"/>
      <c r="G251" s="203"/>
      <c r="H251" s="203"/>
      <c r="I251" s="69"/>
      <c r="J251" s="243"/>
      <c r="L251" s="74"/>
    </row>
    <row r="252" spans="1:12" x14ac:dyDescent="0.25">
      <c r="A252" s="182">
        <v>313</v>
      </c>
      <c r="B252" s="183"/>
      <c r="C252" s="184"/>
      <c r="D252" s="190" t="s">
        <v>145</v>
      </c>
      <c r="E252" s="203"/>
      <c r="F252" s="203"/>
      <c r="G252" s="203"/>
      <c r="H252" s="203"/>
      <c r="I252" s="69"/>
      <c r="J252" s="243"/>
      <c r="L252" s="74"/>
    </row>
    <row r="253" spans="1:12" x14ac:dyDescent="0.25">
      <c r="A253" s="456">
        <v>3</v>
      </c>
      <c r="B253" s="457"/>
      <c r="C253" s="458"/>
      <c r="D253" s="459" t="s">
        <v>7</v>
      </c>
      <c r="E253" s="235"/>
      <c r="F253" s="235"/>
      <c r="G253" s="235">
        <f>SUM(G254+G263)</f>
        <v>0</v>
      </c>
      <c r="H253" s="235">
        <f>H254+H258+H261+H263</f>
        <v>862.34</v>
      </c>
      <c r="I253" s="236" t="e">
        <f t="shared" si="67"/>
        <v>#DIV/0!</v>
      </c>
      <c r="J253" s="434" t="e">
        <f t="shared" si="91"/>
        <v>#DIV/0!</v>
      </c>
    </row>
    <row r="254" spans="1:12" x14ac:dyDescent="0.25">
      <c r="A254" s="189">
        <v>32</v>
      </c>
      <c r="B254" s="495"/>
      <c r="C254" s="496"/>
      <c r="D254" s="507" t="s">
        <v>16</v>
      </c>
      <c r="E254" s="430"/>
      <c r="F254" s="430"/>
      <c r="G254" s="430">
        <f t="shared" ref="G254" si="93">SUM(G255+G257+G260)</f>
        <v>0</v>
      </c>
      <c r="H254" s="430"/>
      <c r="I254" s="199" t="e">
        <f t="shared" si="67"/>
        <v>#DIV/0!</v>
      </c>
      <c r="J254" s="245" t="e">
        <f t="shared" si="91"/>
        <v>#DIV/0!</v>
      </c>
    </row>
    <row r="255" spans="1:12" x14ac:dyDescent="0.25">
      <c r="A255" s="182">
        <v>321</v>
      </c>
      <c r="B255" s="183"/>
      <c r="C255" s="184"/>
      <c r="D255" s="190" t="s">
        <v>148</v>
      </c>
      <c r="E255" s="203"/>
      <c r="F255" s="203"/>
      <c r="G255" s="203">
        <f t="shared" ref="G255" si="94">SUM(G256)</f>
        <v>0</v>
      </c>
      <c r="H255" s="203"/>
      <c r="I255" s="69" t="e">
        <f t="shared" si="67"/>
        <v>#DIV/0!</v>
      </c>
      <c r="J255" s="243" t="e">
        <f t="shared" si="91"/>
        <v>#DIV/0!</v>
      </c>
    </row>
    <row r="256" spans="1:12" x14ac:dyDescent="0.25">
      <c r="A256" s="191">
        <v>3211</v>
      </c>
      <c r="B256" s="192"/>
      <c r="C256" s="193"/>
      <c r="D256" s="190" t="s">
        <v>149</v>
      </c>
      <c r="E256" s="203"/>
      <c r="F256" s="203"/>
      <c r="G256" s="205"/>
      <c r="H256" s="203"/>
      <c r="I256" s="69" t="e">
        <f t="shared" si="67"/>
        <v>#DIV/0!</v>
      </c>
      <c r="J256" s="243" t="e">
        <f t="shared" si="91"/>
        <v>#DIV/0!</v>
      </c>
    </row>
    <row r="257" spans="1:12" x14ac:dyDescent="0.25">
      <c r="A257" s="191">
        <v>322</v>
      </c>
      <c r="B257" s="192"/>
      <c r="C257" s="193"/>
      <c r="D257" s="190" t="s">
        <v>152</v>
      </c>
      <c r="E257" s="203"/>
      <c r="F257" s="203"/>
      <c r="G257" s="203">
        <f t="shared" ref="G257" si="95">SUM(G258+G259)</f>
        <v>0</v>
      </c>
      <c r="H257" s="203"/>
      <c r="I257" s="69" t="e">
        <f t="shared" si="67"/>
        <v>#DIV/0!</v>
      </c>
      <c r="J257" s="243" t="e">
        <f t="shared" si="91"/>
        <v>#DIV/0!</v>
      </c>
    </row>
    <row r="258" spans="1:12" x14ac:dyDescent="0.25">
      <c r="A258" s="171">
        <v>323</v>
      </c>
      <c r="B258" s="196"/>
      <c r="C258" s="197"/>
      <c r="D258" s="194" t="s">
        <v>159</v>
      </c>
      <c r="E258" s="247"/>
      <c r="F258" s="247"/>
      <c r="G258" s="202">
        <f t="shared" ref="G258:G260" si="96">SUM(G259)</f>
        <v>0</v>
      </c>
      <c r="H258" s="202">
        <f>H259+H260</f>
        <v>837.34</v>
      </c>
      <c r="I258" s="200" t="e">
        <f t="shared" ref="I258" si="97">SUM(H258/E258*100)</f>
        <v>#DIV/0!</v>
      </c>
      <c r="J258" s="242" t="e">
        <f t="shared" ref="J258" si="98">H258/F258*100</f>
        <v>#DIV/0!</v>
      </c>
    </row>
    <row r="259" spans="1:12" x14ac:dyDescent="0.25">
      <c r="A259" s="191">
        <v>3231</v>
      </c>
      <c r="B259" s="192"/>
      <c r="C259" s="193"/>
      <c r="D259" s="190" t="s">
        <v>168</v>
      </c>
      <c r="E259" s="203"/>
      <c r="F259" s="203"/>
      <c r="G259" s="205"/>
      <c r="H259" s="203">
        <v>773.59</v>
      </c>
      <c r="I259" s="69" t="e">
        <f t="shared" si="67"/>
        <v>#DIV/0!</v>
      </c>
      <c r="J259" s="243" t="e">
        <f t="shared" si="91"/>
        <v>#DIV/0!</v>
      </c>
    </row>
    <row r="260" spans="1:12" x14ac:dyDescent="0.25">
      <c r="A260" s="172">
        <v>3239</v>
      </c>
      <c r="B260" s="192"/>
      <c r="C260" s="193"/>
      <c r="D260" s="190" t="s">
        <v>278</v>
      </c>
      <c r="E260" s="248"/>
      <c r="F260" s="248"/>
      <c r="G260" s="203">
        <f t="shared" si="96"/>
        <v>0</v>
      </c>
      <c r="H260" s="203">
        <v>63.75</v>
      </c>
      <c r="I260" s="69" t="e">
        <f t="shared" si="67"/>
        <v>#DIV/0!</v>
      </c>
      <c r="J260" s="243" t="e">
        <f t="shared" si="91"/>
        <v>#DIV/0!</v>
      </c>
    </row>
    <row r="261" spans="1:12" x14ac:dyDescent="0.25">
      <c r="A261" s="195">
        <v>329</v>
      </c>
      <c r="B261" s="196"/>
      <c r="C261" s="197"/>
      <c r="D261" s="194" t="s">
        <v>168</v>
      </c>
      <c r="E261" s="202"/>
      <c r="F261" s="202"/>
      <c r="G261" s="528"/>
      <c r="H261" s="202">
        <f>H262</f>
        <v>25</v>
      </c>
      <c r="I261" s="200" t="e">
        <f t="shared" si="67"/>
        <v>#DIV/0!</v>
      </c>
      <c r="J261" s="242" t="e">
        <f t="shared" si="91"/>
        <v>#DIV/0!</v>
      </c>
      <c r="L261" s="77"/>
    </row>
    <row r="262" spans="1:12" x14ac:dyDescent="0.25">
      <c r="A262" s="191">
        <v>3294</v>
      </c>
      <c r="B262" s="192"/>
      <c r="C262" s="193"/>
      <c r="D262" s="190" t="s">
        <v>277</v>
      </c>
      <c r="E262" s="203"/>
      <c r="F262" s="203"/>
      <c r="G262" s="205"/>
      <c r="H262" s="203">
        <v>25</v>
      </c>
      <c r="I262" s="69"/>
      <c r="J262" s="243" t="e">
        <f t="shared" si="91"/>
        <v>#DIV/0!</v>
      </c>
      <c r="L262" s="77"/>
    </row>
    <row r="263" spans="1:12" x14ac:dyDescent="0.25">
      <c r="A263" s="500">
        <v>34</v>
      </c>
      <c r="B263" s="500"/>
      <c r="C263" s="500"/>
      <c r="D263" s="494" t="s">
        <v>49</v>
      </c>
      <c r="E263" s="430"/>
      <c r="F263" s="430"/>
      <c r="G263" s="430">
        <f t="shared" ref="G263:G264" si="99">SUM(G264)</f>
        <v>0</v>
      </c>
      <c r="H263" s="430"/>
      <c r="I263" s="199" t="e">
        <f t="shared" si="67"/>
        <v>#DIV/0!</v>
      </c>
      <c r="J263" s="245" t="e">
        <f t="shared" si="91"/>
        <v>#DIV/0!</v>
      </c>
    </row>
    <row r="264" spans="1:12" x14ac:dyDescent="0.25">
      <c r="A264" s="527">
        <v>343</v>
      </c>
      <c r="B264" s="527"/>
      <c r="C264" s="527"/>
      <c r="D264" s="40" t="s">
        <v>193</v>
      </c>
      <c r="E264" s="203"/>
      <c r="F264" s="203"/>
      <c r="G264" s="203">
        <f t="shared" si="99"/>
        <v>0</v>
      </c>
      <c r="H264" s="203"/>
      <c r="I264" s="69" t="e">
        <f t="shared" si="67"/>
        <v>#DIV/0!</v>
      </c>
      <c r="J264" s="243" t="e">
        <f t="shared" si="91"/>
        <v>#DIV/0!</v>
      </c>
    </row>
    <row r="265" spans="1:12" x14ac:dyDescent="0.25">
      <c r="A265" s="182">
        <v>3433</v>
      </c>
      <c r="B265" s="183"/>
      <c r="C265" s="184"/>
      <c r="D265" s="190" t="s">
        <v>178</v>
      </c>
      <c r="E265" s="203"/>
      <c r="F265" s="203"/>
      <c r="G265" s="205"/>
      <c r="H265" s="203"/>
      <c r="I265" s="69" t="e">
        <f t="shared" si="67"/>
        <v>#DIV/0!</v>
      </c>
      <c r="J265" s="243" t="e">
        <f t="shared" si="91"/>
        <v>#DIV/0!</v>
      </c>
    </row>
    <row r="266" spans="1:12" ht="25.5" x14ac:dyDescent="0.25">
      <c r="A266" s="182">
        <v>372</v>
      </c>
      <c r="B266" s="183"/>
      <c r="C266" s="184"/>
      <c r="D266" s="190" t="s">
        <v>195</v>
      </c>
      <c r="E266" s="203"/>
      <c r="F266" s="203"/>
      <c r="G266" s="205"/>
      <c r="H266" s="203"/>
      <c r="I266" s="69"/>
      <c r="J266" s="243" t="e">
        <f t="shared" si="91"/>
        <v>#DIV/0!</v>
      </c>
    </row>
    <row r="267" spans="1:12" x14ac:dyDescent="0.25">
      <c r="A267" s="182">
        <v>381</v>
      </c>
      <c r="B267" s="183"/>
      <c r="C267" s="184"/>
      <c r="D267" s="190" t="s">
        <v>135</v>
      </c>
      <c r="E267" s="203"/>
      <c r="F267" s="203"/>
      <c r="G267" s="205"/>
      <c r="H267" s="203"/>
      <c r="I267" s="69"/>
      <c r="J267" s="243" t="e">
        <f t="shared" si="91"/>
        <v>#DIV/0!</v>
      </c>
    </row>
    <row r="268" spans="1:12" x14ac:dyDescent="0.25">
      <c r="A268" s="182">
        <v>422</v>
      </c>
      <c r="B268" s="183"/>
      <c r="C268" s="184"/>
      <c r="D268" s="190" t="s">
        <v>216</v>
      </c>
      <c r="E268" s="203"/>
      <c r="F268" s="203"/>
      <c r="G268" s="205"/>
      <c r="H268" s="203"/>
      <c r="I268" s="69"/>
      <c r="J268" s="243" t="e">
        <f t="shared" si="91"/>
        <v>#DIV/0!</v>
      </c>
    </row>
    <row r="269" spans="1:12" ht="25.5" x14ac:dyDescent="0.25">
      <c r="A269" s="182">
        <v>424</v>
      </c>
      <c r="B269" s="183"/>
      <c r="C269" s="184"/>
      <c r="D269" s="190" t="s">
        <v>187</v>
      </c>
      <c r="E269" s="203"/>
      <c r="F269" s="203"/>
      <c r="G269" s="205"/>
      <c r="H269" s="203"/>
      <c r="I269" s="69"/>
      <c r="J269" s="243" t="e">
        <f t="shared" si="91"/>
        <v>#DIV/0!</v>
      </c>
    </row>
    <row r="270" spans="1:12" ht="25.5" x14ac:dyDescent="0.25">
      <c r="A270" s="182">
        <v>451</v>
      </c>
      <c r="B270" s="183"/>
      <c r="C270" s="184"/>
      <c r="D270" s="190" t="s">
        <v>219</v>
      </c>
      <c r="E270" s="203"/>
      <c r="F270" s="203"/>
      <c r="G270" s="205"/>
      <c r="H270" s="203"/>
      <c r="I270" s="69"/>
      <c r="J270" s="243" t="e">
        <f t="shared" si="91"/>
        <v>#DIV/0!</v>
      </c>
    </row>
    <row r="271" spans="1:12" ht="25.5" x14ac:dyDescent="0.25">
      <c r="A271" s="485" t="s">
        <v>226</v>
      </c>
      <c r="B271" s="486"/>
      <c r="C271" s="487"/>
      <c r="D271" s="494" t="s">
        <v>227</v>
      </c>
      <c r="E271" s="338">
        <f>SUM(E273)</f>
        <v>0.04</v>
      </c>
      <c r="F271" s="338">
        <f>SUM(F276)</f>
        <v>0</v>
      </c>
      <c r="G271" s="430">
        <f t="shared" ref="G271" si="100">SUM(G280)</f>
        <v>0</v>
      </c>
      <c r="H271" s="338">
        <f>SUM(H273)</f>
        <v>0</v>
      </c>
      <c r="I271" s="199">
        <f t="shared" si="67"/>
        <v>0</v>
      </c>
      <c r="J271" s="245" t="e">
        <f t="shared" si="91"/>
        <v>#DIV/0!</v>
      </c>
    </row>
    <row r="272" spans="1:12" x14ac:dyDescent="0.25">
      <c r="A272" s="456">
        <v>3</v>
      </c>
      <c r="B272" s="457"/>
      <c r="C272" s="458"/>
      <c r="D272" s="459" t="s">
        <v>7</v>
      </c>
      <c r="E272" s="235">
        <v>0</v>
      </c>
      <c r="F272" s="235"/>
      <c r="G272" s="235">
        <f t="shared" ref="G272" si="101">SUM(G273+G282)</f>
        <v>0</v>
      </c>
      <c r="H272" s="235">
        <f>H273</f>
        <v>0</v>
      </c>
      <c r="I272" s="236" t="e">
        <f t="shared" si="67"/>
        <v>#DIV/0!</v>
      </c>
      <c r="J272" s="434" t="e">
        <f t="shared" si="91"/>
        <v>#DIV/0!</v>
      </c>
    </row>
    <row r="273" spans="1:10" x14ac:dyDescent="0.25">
      <c r="A273" s="218">
        <v>32</v>
      </c>
      <c r="B273" s="219"/>
      <c r="C273" s="220"/>
      <c r="D273" s="221" t="s">
        <v>16</v>
      </c>
      <c r="E273" s="430">
        <v>0.04</v>
      </c>
      <c r="F273" s="430"/>
      <c r="G273" s="430">
        <f t="shared" ref="G273" si="102">SUM(G274+G276+G279)</f>
        <v>0</v>
      </c>
      <c r="H273" s="430">
        <f>H276+H279</f>
        <v>0</v>
      </c>
      <c r="I273" s="199">
        <f t="shared" si="67"/>
        <v>0</v>
      </c>
      <c r="J273" s="245" t="e">
        <f t="shared" si="91"/>
        <v>#DIV/0!</v>
      </c>
    </row>
    <row r="274" spans="1:10" x14ac:dyDescent="0.25">
      <c r="A274" s="182">
        <v>321</v>
      </c>
      <c r="B274" s="183"/>
      <c r="C274" s="184"/>
      <c r="D274" s="190" t="s">
        <v>148</v>
      </c>
      <c r="E274" s="203"/>
      <c r="F274" s="203"/>
      <c r="G274" s="203">
        <f t="shared" ref="G274" si="103">SUM(G275)</f>
        <v>0</v>
      </c>
      <c r="H274" s="203"/>
      <c r="I274" s="69" t="e">
        <f t="shared" si="67"/>
        <v>#DIV/0!</v>
      </c>
      <c r="J274" s="243" t="e">
        <f t="shared" si="91"/>
        <v>#DIV/0!</v>
      </c>
    </row>
    <row r="275" spans="1:10" x14ac:dyDescent="0.25">
      <c r="A275" s="191">
        <v>3211</v>
      </c>
      <c r="B275" s="192"/>
      <c r="C275" s="193"/>
      <c r="D275" s="190" t="s">
        <v>149</v>
      </c>
      <c r="E275" s="203"/>
      <c r="F275" s="203"/>
      <c r="G275" s="205"/>
      <c r="H275" s="203"/>
      <c r="I275" s="69" t="e">
        <f t="shared" ref="I275:I298" si="104">SUM(H275/E275*100)</f>
        <v>#DIV/0!</v>
      </c>
      <c r="J275" s="243" t="e">
        <f t="shared" si="91"/>
        <v>#DIV/0!</v>
      </c>
    </row>
    <row r="276" spans="1:10" x14ac:dyDescent="0.25">
      <c r="A276" s="171">
        <v>322</v>
      </c>
      <c r="B276" s="151"/>
      <c r="C276" s="152"/>
      <c r="D276" s="188" t="s">
        <v>152</v>
      </c>
      <c r="E276" s="202">
        <v>0.04</v>
      </c>
      <c r="F276" s="202">
        <v>0</v>
      </c>
      <c r="G276" s="202"/>
      <c r="H276" s="202">
        <f>H278</f>
        <v>0</v>
      </c>
      <c r="I276" s="200">
        <f t="shared" si="104"/>
        <v>0</v>
      </c>
      <c r="J276" s="242" t="e">
        <f t="shared" si="91"/>
        <v>#DIV/0!</v>
      </c>
    </row>
    <row r="277" spans="1:10" ht="25.5" x14ac:dyDescent="0.25">
      <c r="A277" s="172">
        <v>3221</v>
      </c>
      <c r="B277" s="173"/>
      <c r="C277" s="174"/>
      <c r="D277" s="187" t="s">
        <v>205</v>
      </c>
      <c r="E277" s="203">
        <v>0.04</v>
      </c>
      <c r="F277" s="203"/>
      <c r="G277" s="203"/>
      <c r="H277" s="203"/>
      <c r="I277" s="69">
        <f t="shared" si="104"/>
        <v>0</v>
      </c>
      <c r="J277" s="243" t="e">
        <f t="shared" si="91"/>
        <v>#DIV/0!</v>
      </c>
    </row>
    <row r="278" spans="1:10" x14ac:dyDescent="0.25">
      <c r="A278" s="172">
        <v>3222</v>
      </c>
      <c r="B278" s="173"/>
      <c r="C278" s="174"/>
      <c r="D278" s="187" t="s">
        <v>279</v>
      </c>
      <c r="E278" s="203"/>
      <c r="F278" s="203"/>
      <c r="G278" s="203"/>
      <c r="H278" s="203"/>
      <c r="I278" s="69" t="e">
        <f t="shared" si="104"/>
        <v>#DIV/0!</v>
      </c>
      <c r="J278" s="243" t="e">
        <f t="shared" si="91"/>
        <v>#DIV/0!</v>
      </c>
    </row>
    <row r="279" spans="1:10" x14ac:dyDescent="0.25">
      <c r="A279" s="171">
        <v>323</v>
      </c>
      <c r="B279" s="151"/>
      <c r="C279" s="152"/>
      <c r="D279" s="188" t="s">
        <v>159</v>
      </c>
      <c r="E279" s="202">
        <v>0</v>
      </c>
      <c r="F279" s="202"/>
      <c r="G279" s="202">
        <f t="shared" ref="G279" si="105">SUM(G280)</f>
        <v>0</v>
      </c>
      <c r="H279" s="202">
        <f>H280</f>
        <v>0</v>
      </c>
      <c r="I279" s="200" t="e">
        <f t="shared" si="104"/>
        <v>#DIV/0!</v>
      </c>
      <c r="J279" s="242" t="e">
        <f t="shared" si="91"/>
        <v>#DIV/0!</v>
      </c>
    </row>
    <row r="280" spans="1:10" x14ac:dyDescent="0.25">
      <c r="A280" s="172">
        <v>3231</v>
      </c>
      <c r="B280" s="173"/>
      <c r="C280" s="174"/>
      <c r="D280" s="187" t="s">
        <v>168</v>
      </c>
      <c r="E280" s="203"/>
      <c r="F280" s="203"/>
      <c r="G280" s="203"/>
      <c r="H280" s="203"/>
      <c r="I280" s="69" t="e">
        <f t="shared" si="104"/>
        <v>#DIV/0!</v>
      </c>
      <c r="J280" s="243" t="e">
        <f t="shared" si="91"/>
        <v>#DIV/0!</v>
      </c>
    </row>
    <row r="281" spans="1:10" ht="25.5" x14ac:dyDescent="0.25">
      <c r="A281" s="172">
        <v>329</v>
      </c>
      <c r="B281" s="173"/>
      <c r="C281" s="174"/>
      <c r="D281" s="187" t="s">
        <v>169</v>
      </c>
      <c r="E281" s="203"/>
      <c r="F281" s="203"/>
      <c r="G281" s="203"/>
      <c r="H281" s="203"/>
      <c r="I281" s="69"/>
      <c r="J281" s="243" t="e">
        <f t="shared" si="91"/>
        <v>#DIV/0!</v>
      </c>
    </row>
    <row r="282" spans="1:10" x14ac:dyDescent="0.25">
      <c r="A282" s="314">
        <v>34</v>
      </c>
      <c r="B282" s="315"/>
      <c r="C282" s="316"/>
      <c r="D282" s="222" t="s">
        <v>49</v>
      </c>
      <c r="E282" s="430">
        <f t="shared" ref="E282:H283" si="106">SUM(E283)</f>
        <v>0</v>
      </c>
      <c r="F282" s="430">
        <f t="shared" si="106"/>
        <v>0</v>
      </c>
      <c r="G282" s="430">
        <f t="shared" si="106"/>
        <v>0</v>
      </c>
      <c r="H282" s="430">
        <f t="shared" si="106"/>
        <v>0</v>
      </c>
      <c r="I282" s="199" t="e">
        <f t="shared" si="104"/>
        <v>#DIV/0!</v>
      </c>
      <c r="J282" s="241" t="e">
        <f t="shared" si="91"/>
        <v>#DIV/0!</v>
      </c>
    </row>
    <row r="283" spans="1:10" x14ac:dyDescent="0.25">
      <c r="A283" s="308">
        <v>343</v>
      </c>
      <c r="B283" s="309"/>
      <c r="C283" s="310"/>
      <c r="D283" s="22" t="s">
        <v>193</v>
      </c>
      <c r="E283" s="203"/>
      <c r="F283" s="203"/>
      <c r="G283" s="203">
        <f t="shared" si="106"/>
        <v>0</v>
      </c>
      <c r="H283" s="203"/>
      <c r="I283" s="69" t="e">
        <f t="shared" si="104"/>
        <v>#DIV/0!</v>
      </c>
      <c r="J283" s="243" t="e">
        <f t="shared" si="91"/>
        <v>#DIV/0!</v>
      </c>
    </row>
    <row r="284" spans="1:10" x14ac:dyDescent="0.25">
      <c r="A284" s="182">
        <v>3433</v>
      </c>
      <c r="B284" s="183"/>
      <c r="C284" s="184"/>
      <c r="D284" s="190" t="s">
        <v>178</v>
      </c>
      <c r="E284" s="203"/>
      <c r="F284" s="203"/>
      <c r="G284" s="205"/>
      <c r="H284" s="203"/>
      <c r="I284" s="69" t="e">
        <f t="shared" si="104"/>
        <v>#DIV/0!</v>
      </c>
      <c r="J284" s="243" t="e">
        <f t="shared" si="91"/>
        <v>#DIV/0!</v>
      </c>
    </row>
    <row r="285" spans="1:10" x14ac:dyDescent="0.25">
      <c r="A285" s="191">
        <v>381</v>
      </c>
      <c r="B285" s="192"/>
      <c r="C285" s="193"/>
      <c r="D285" s="190" t="s">
        <v>135</v>
      </c>
      <c r="E285" s="203"/>
      <c r="F285" s="203"/>
      <c r="G285" s="205"/>
      <c r="H285" s="203"/>
      <c r="I285" s="69"/>
      <c r="J285" s="243" t="e">
        <f t="shared" si="91"/>
        <v>#DIV/0!</v>
      </c>
    </row>
    <row r="286" spans="1:10" x14ac:dyDescent="0.25">
      <c r="A286" s="191">
        <v>422</v>
      </c>
      <c r="B286" s="192"/>
      <c r="C286" s="193"/>
      <c r="D286" s="190" t="s">
        <v>216</v>
      </c>
      <c r="E286" s="203"/>
      <c r="F286" s="203"/>
      <c r="G286" s="205"/>
      <c r="H286" s="203"/>
      <c r="I286" s="69"/>
      <c r="J286" s="243" t="e">
        <f t="shared" si="91"/>
        <v>#DIV/0!</v>
      </c>
    </row>
    <row r="287" spans="1:10" ht="25.5" x14ac:dyDescent="0.25">
      <c r="A287" s="503" t="s">
        <v>93</v>
      </c>
      <c r="B287" s="503"/>
      <c r="C287" s="503"/>
      <c r="D287" s="504" t="s">
        <v>102</v>
      </c>
      <c r="E287" s="421">
        <f>SUM(E288)</f>
        <v>13070.96</v>
      </c>
      <c r="F287" s="421">
        <f>SUM(F288)</f>
        <v>26534</v>
      </c>
      <c r="G287" s="421">
        <f t="shared" ref="G287:G291" si="107">SUM(G288)</f>
        <v>0</v>
      </c>
      <c r="H287" s="421">
        <f>SUM(H288)</f>
        <v>11375.49</v>
      </c>
      <c r="I287" s="418">
        <f t="shared" si="104"/>
        <v>87.028726275652289</v>
      </c>
      <c r="J287" s="240">
        <f t="shared" si="91"/>
        <v>42.871372578578423</v>
      </c>
    </row>
    <row r="288" spans="1:10" ht="25.5" x14ac:dyDescent="0.25">
      <c r="A288" s="500" t="s">
        <v>89</v>
      </c>
      <c r="B288" s="500"/>
      <c r="C288" s="500"/>
      <c r="D288" s="494" t="s">
        <v>92</v>
      </c>
      <c r="E288" s="430">
        <f>SUM(E290)</f>
        <v>13070.96</v>
      </c>
      <c r="F288" s="430">
        <f>SUM(F291)</f>
        <v>26534</v>
      </c>
      <c r="G288" s="430">
        <f t="shared" si="107"/>
        <v>0</v>
      </c>
      <c r="H288" s="430">
        <f>SUM(H290)</f>
        <v>11375.49</v>
      </c>
      <c r="I288" s="199">
        <f t="shared" si="104"/>
        <v>87.028726275652289</v>
      </c>
      <c r="J288" s="245">
        <f t="shared" si="91"/>
        <v>42.871372578578423</v>
      </c>
    </row>
    <row r="289" spans="1:12" x14ac:dyDescent="0.25">
      <c r="A289" s="460">
        <v>3</v>
      </c>
      <c r="B289" s="460"/>
      <c r="C289" s="460"/>
      <c r="D289" s="455" t="s">
        <v>7</v>
      </c>
      <c r="E289" s="235">
        <v>13070.96</v>
      </c>
      <c r="F289" s="235"/>
      <c r="G289" s="235">
        <f t="shared" si="107"/>
        <v>0</v>
      </c>
      <c r="H289" s="235"/>
      <c r="I289" s="236">
        <f t="shared" si="104"/>
        <v>0</v>
      </c>
      <c r="J289" s="434" t="e">
        <f t="shared" si="91"/>
        <v>#DIV/0!</v>
      </c>
    </row>
    <row r="290" spans="1:12" x14ac:dyDescent="0.25">
      <c r="A290" s="326">
        <v>32</v>
      </c>
      <c r="B290" s="326"/>
      <c r="C290" s="326"/>
      <c r="D290" s="214" t="s">
        <v>16</v>
      </c>
      <c r="E290" s="430">
        <v>13070.96</v>
      </c>
      <c r="F290" s="430"/>
      <c r="G290" s="430">
        <f t="shared" si="107"/>
        <v>0</v>
      </c>
      <c r="H290" s="430">
        <f>H291</f>
        <v>11375.49</v>
      </c>
      <c r="I290" s="215">
        <f t="shared" si="104"/>
        <v>87.028726275652289</v>
      </c>
      <c r="J290" s="241" t="e">
        <f t="shared" si="91"/>
        <v>#DIV/0!</v>
      </c>
    </row>
    <row r="291" spans="1:12" x14ac:dyDescent="0.25">
      <c r="A291" s="331">
        <v>322</v>
      </c>
      <c r="B291" s="328"/>
      <c r="C291" s="329"/>
      <c r="D291" s="330" t="s">
        <v>152</v>
      </c>
      <c r="E291" s="203"/>
      <c r="F291" s="203">
        <v>26534</v>
      </c>
      <c r="G291" s="203">
        <f t="shared" si="107"/>
        <v>0</v>
      </c>
      <c r="H291" s="203">
        <v>11375.49</v>
      </c>
      <c r="I291" s="200" t="e">
        <f t="shared" si="104"/>
        <v>#DIV/0!</v>
      </c>
      <c r="J291" s="242">
        <f t="shared" si="91"/>
        <v>42.871372578578423</v>
      </c>
    </row>
    <row r="292" spans="1:12" x14ac:dyDescent="0.25">
      <c r="A292" s="182">
        <v>3222</v>
      </c>
      <c r="B292" s="183"/>
      <c r="C292" s="184"/>
      <c r="D292" s="190" t="s">
        <v>154</v>
      </c>
      <c r="E292" s="203"/>
      <c r="F292" s="203"/>
      <c r="G292" s="205"/>
      <c r="H292" s="203"/>
      <c r="I292" s="69" t="e">
        <f t="shared" si="104"/>
        <v>#DIV/0!</v>
      </c>
      <c r="J292" s="243" t="e">
        <f t="shared" si="91"/>
        <v>#DIV/0!</v>
      </c>
    </row>
    <row r="293" spans="1:12" ht="38.25" x14ac:dyDescent="0.25">
      <c r="A293" s="510" t="s">
        <v>108</v>
      </c>
      <c r="B293" s="510"/>
      <c r="C293" s="510"/>
      <c r="D293" s="504" t="s">
        <v>103</v>
      </c>
      <c r="E293" s="417">
        <f>SUM(E294)</f>
        <v>0</v>
      </c>
      <c r="F293" s="417">
        <f>SUM(F294)</f>
        <v>230</v>
      </c>
      <c r="G293" s="417">
        <f t="shared" ref="G293" si="108">SUM(G294)</f>
        <v>0</v>
      </c>
      <c r="H293" s="417">
        <f>SUM(H294)</f>
        <v>180</v>
      </c>
      <c r="I293" s="418" t="e">
        <f t="shared" si="104"/>
        <v>#DIV/0!</v>
      </c>
      <c r="J293" s="240">
        <f t="shared" si="91"/>
        <v>78.260869565217391</v>
      </c>
    </row>
    <row r="294" spans="1:12" ht="25.5" x14ac:dyDescent="0.25">
      <c r="A294" s="140" t="s">
        <v>110</v>
      </c>
      <c r="B294" s="479" t="s">
        <v>109</v>
      </c>
      <c r="C294" s="508"/>
      <c r="D294" s="509" t="s">
        <v>92</v>
      </c>
      <c r="E294" s="338">
        <f>SUM(E297)</f>
        <v>0</v>
      </c>
      <c r="F294" s="338">
        <f>SUM(F297)</f>
        <v>230</v>
      </c>
      <c r="G294" s="430">
        <f t="shared" ref="E294:H297" si="109">SUM(G295)</f>
        <v>0</v>
      </c>
      <c r="H294" s="338">
        <f>SUM(H297)</f>
        <v>180</v>
      </c>
      <c r="I294" s="199" t="e">
        <f t="shared" si="104"/>
        <v>#DIV/0!</v>
      </c>
      <c r="J294" s="245">
        <f t="shared" si="91"/>
        <v>78.260869565217391</v>
      </c>
      <c r="L294" s="77"/>
    </row>
    <row r="295" spans="1:12" x14ac:dyDescent="0.25">
      <c r="A295" s="461">
        <v>3</v>
      </c>
      <c r="B295" s="461"/>
      <c r="C295" s="461"/>
      <c r="D295" s="455" t="s">
        <v>7</v>
      </c>
      <c r="E295" s="235"/>
      <c r="F295" s="235">
        <f t="shared" si="109"/>
        <v>230</v>
      </c>
      <c r="G295" s="235">
        <f t="shared" si="109"/>
        <v>0</v>
      </c>
      <c r="H295" s="235"/>
      <c r="I295" s="236" t="e">
        <f t="shared" si="104"/>
        <v>#DIV/0!</v>
      </c>
      <c r="J295" s="434">
        <f t="shared" si="91"/>
        <v>0</v>
      </c>
    </row>
    <row r="296" spans="1:12" x14ac:dyDescent="0.25">
      <c r="A296" s="326">
        <v>38</v>
      </c>
      <c r="B296" s="326"/>
      <c r="C296" s="326"/>
      <c r="D296" s="214" t="s">
        <v>50</v>
      </c>
      <c r="E296" s="338">
        <f t="shared" si="109"/>
        <v>0</v>
      </c>
      <c r="F296" s="338">
        <f t="shared" si="109"/>
        <v>230</v>
      </c>
      <c r="G296" s="430">
        <f t="shared" si="109"/>
        <v>0</v>
      </c>
      <c r="H296" s="338">
        <f t="shared" si="109"/>
        <v>180</v>
      </c>
      <c r="I296" s="215" t="e">
        <f t="shared" si="104"/>
        <v>#DIV/0!</v>
      </c>
      <c r="J296" s="241">
        <f t="shared" si="91"/>
        <v>78.260869565217391</v>
      </c>
    </row>
    <row r="297" spans="1:12" x14ac:dyDescent="0.25">
      <c r="A297" s="327">
        <v>381</v>
      </c>
      <c r="B297" s="328"/>
      <c r="C297" s="329"/>
      <c r="D297" s="330" t="s">
        <v>135</v>
      </c>
      <c r="E297" s="203"/>
      <c r="F297" s="203">
        <v>230</v>
      </c>
      <c r="G297" s="203">
        <f t="shared" si="109"/>
        <v>0</v>
      </c>
      <c r="H297" s="203">
        <v>180</v>
      </c>
      <c r="I297" s="200" t="e">
        <f t="shared" si="104"/>
        <v>#DIV/0!</v>
      </c>
      <c r="J297" s="242">
        <f t="shared" si="91"/>
        <v>78.260869565217391</v>
      </c>
    </row>
    <row r="298" spans="1:12" x14ac:dyDescent="0.25">
      <c r="A298" s="182">
        <v>3812</v>
      </c>
      <c r="B298" s="183"/>
      <c r="C298" s="184"/>
      <c r="D298" s="190" t="s">
        <v>180</v>
      </c>
      <c r="E298" s="203"/>
      <c r="F298" s="203"/>
      <c r="G298" s="203"/>
      <c r="H298" s="203">
        <v>180</v>
      </c>
      <c r="I298" s="69" t="e">
        <f t="shared" si="104"/>
        <v>#DIV/0!</v>
      </c>
      <c r="J298" s="243" t="e">
        <f t="shared" si="91"/>
        <v>#DIV/0!</v>
      </c>
    </row>
  </sheetData>
  <mergeCells count="77">
    <mergeCell ref="A264:C264"/>
    <mergeCell ref="A287:C287"/>
    <mergeCell ref="A288:C288"/>
    <mergeCell ref="A289:C289"/>
    <mergeCell ref="A290:C290"/>
    <mergeCell ref="A271:C271"/>
    <mergeCell ref="A282:C282"/>
    <mergeCell ref="A283:C283"/>
    <mergeCell ref="A232:C232"/>
    <mergeCell ref="A249:C249"/>
    <mergeCell ref="A250:C250"/>
    <mergeCell ref="A263:C263"/>
    <mergeCell ref="A235:C235"/>
    <mergeCell ref="A245:C245"/>
    <mergeCell ref="A246:C246"/>
    <mergeCell ref="A293:C293"/>
    <mergeCell ref="A295:C295"/>
    <mergeCell ref="A296:C296"/>
    <mergeCell ref="A212:C212"/>
    <mergeCell ref="A213:C213"/>
    <mergeCell ref="A214:C214"/>
    <mergeCell ref="A221:C221"/>
    <mergeCell ref="A231:C231"/>
    <mergeCell ref="A211:C211"/>
    <mergeCell ref="A201:C201"/>
    <mergeCell ref="A202:C202"/>
    <mergeCell ref="A204:C204"/>
    <mergeCell ref="A207:C207"/>
    <mergeCell ref="A208:C208"/>
    <mergeCell ref="A159:C159"/>
    <mergeCell ref="A160:C160"/>
    <mergeCell ref="A200:C200"/>
    <mergeCell ref="A173:C173"/>
    <mergeCell ref="A180:C180"/>
    <mergeCell ref="A179:C179"/>
    <mergeCell ref="A181:C181"/>
    <mergeCell ref="A183:C183"/>
    <mergeCell ref="A174:C174"/>
    <mergeCell ref="A175:C175"/>
    <mergeCell ref="A176:C176"/>
    <mergeCell ref="A177:C177"/>
    <mergeCell ref="A170:C170"/>
    <mergeCell ref="A171:C171"/>
    <mergeCell ref="A172:C172"/>
    <mergeCell ref="A195:C195"/>
    <mergeCell ref="A10:C10"/>
    <mergeCell ref="A11:C11"/>
    <mergeCell ref="A5:I5"/>
    <mergeCell ref="A7:C7"/>
    <mergeCell ref="A139:C139"/>
    <mergeCell ref="A145:C145"/>
    <mergeCell ref="A147:C147"/>
    <mergeCell ref="A186:C186"/>
    <mergeCell ref="A187:C187"/>
    <mergeCell ref="A1:K1"/>
    <mergeCell ref="A12:C12"/>
    <mergeCell ref="A13:C13"/>
    <mergeCell ref="A21:C21"/>
    <mergeCell ref="A14:C14"/>
    <mergeCell ref="A112:C112"/>
    <mergeCell ref="A110:C110"/>
    <mergeCell ref="A215:C215"/>
    <mergeCell ref="A40:C40"/>
    <mergeCell ref="A36:C36"/>
    <mergeCell ref="A37:C37"/>
    <mergeCell ref="A38:C38"/>
    <mergeCell ref="A39:C39"/>
    <mergeCell ref="A75:C75"/>
    <mergeCell ref="A76:C76"/>
    <mergeCell ref="A77:C77"/>
    <mergeCell ref="A111:C111"/>
    <mergeCell ref="A163:C163"/>
    <mergeCell ref="A164:C164"/>
    <mergeCell ref="A165:C165"/>
    <mergeCell ref="A169:C169"/>
    <mergeCell ref="A121:C121"/>
    <mergeCell ref="A138:C138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prem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2025-07-22T08:41:36Z</cp:lastPrinted>
  <dcterms:created xsi:type="dcterms:W3CDTF">2022-08-12T12:51:27Z</dcterms:created>
  <dcterms:modified xsi:type="dcterms:W3CDTF">2025-07-22T09:09:36Z</dcterms:modified>
</cp:coreProperties>
</file>