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PLAN 2025\"/>
    </mc:Choice>
  </mc:AlternateContent>
  <bookViews>
    <workbookView xWindow="0" yWindow="0" windowWidth="24000" windowHeight="9510" firstSheet="3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H31" i="3"/>
  <c r="H25" i="3"/>
  <c r="H24" i="3" s="1"/>
  <c r="G25" i="3"/>
  <c r="G24" i="3" s="1"/>
  <c r="F10" i="8"/>
  <c r="E10" i="8"/>
  <c r="F18" i="8"/>
  <c r="E18" i="8"/>
  <c r="E15" i="8"/>
  <c r="F15" i="8"/>
  <c r="I14" i="19"/>
  <c r="H14" i="19"/>
  <c r="E24" i="3" l="1"/>
  <c r="D10" i="3"/>
  <c r="I94" i="19" l="1"/>
  <c r="I93" i="19" s="1"/>
  <c r="I92" i="19" s="1"/>
  <c r="H94" i="19"/>
  <c r="H93" i="19" s="1"/>
  <c r="H92" i="19" s="1"/>
  <c r="G94" i="19"/>
  <c r="G93" i="19" s="1"/>
  <c r="G92" i="19" s="1"/>
  <c r="F94" i="19"/>
  <c r="F93" i="19" s="1"/>
  <c r="F92" i="19" s="1"/>
  <c r="E94" i="19"/>
  <c r="E93" i="19" s="1"/>
  <c r="E92" i="19" s="1"/>
  <c r="I90" i="19"/>
  <c r="I89" i="19" s="1"/>
  <c r="I88" i="19" s="1"/>
  <c r="H90" i="19"/>
  <c r="H89" i="19" s="1"/>
  <c r="H88" i="19" s="1"/>
  <c r="G90" i="19"/>
  <c r="G89" i="19" s="1"/>
  <c r="G88" i="19" s="1"/>
  <c r="F90" i="19"/>
  <c r="F89" i="19" s="1"/>
  <c r="F88" i="19" s="1"/>
  <c r="E90" i="19"/>
  <c r="E89" i="19" s="1"/>
  <c r="E88" i="19" s="1"/>
  <c r="I85" i="19"/>
  <c r="I84" i="19" s="1"/>
  <c r="I83" i="19" s="1"/>
  <c r="H85" i="19"/>
  <c r="H84" i="19" s="1"/>
  <c r="H83" i="19" s="1"/>
  <c r="G85" i="19"/>
  <c r="F85" i="19"/>
  <c r="F84" i="19" s="1"/>
  <c r="F83" i="19" s="1"/>
  <c r="E85" i="19"/>
  <c r="E84" i="19" s="1"/>
  <c r="E83" i="19" s="1"/>
  <c r="G84" i="19"/>
  <c r="G83" i="19" s="1"/>
  <c r="I81" i="19"/>
  <c r="I80" i="19" s="1"/>
  <c r="H81" i="19"/>
  <c r="H80" i="19" s="1"/>
  <c r="G81" i="19"/>
  <c r="G80" i="19" s="1"/>
  <c r="F81" i="19"/>
  <c r="E81" i="19"/>
  <c r="F80" i="19"/>
  <c r="E80" i="19"/>
  <c r="I78" i="19"/>
  <c r="I77" i="19" s="1"/>
  <c r="H78" i="19"/>
  <c r="H77" i="19" s="1"/>
  <c r="H76" i="19" s="1"/>
  <c r="G78" i="19"/>
  <c r="G77" i="19" s="1"/>
  <c r="G76" i="19" s="1"/>
  <c r="F78" i="19"/>
  <c r="F77" i="19" s="1"/>
  <c r="F76" i="19" s="1"/>
  <c r="E78" i="19"/>
  <c r="E77" i="19" s="1"/>
  <c r="I74" i="19"/>
  <c r="I73" i="19" s="1"/>
  <c r="I72" i="19" s="1"/>
  <c r="H74" i="19"/>
  <c r="H73" i="19" s="1"/>
  <c r="H72" i="19" s="1"/>
  <c r="G74" i="19"/>
  <c r="F74" i="19"/>
  <c r="E74" i="19"/>
  <c r="G73" i="19"/>
  <c r="G72" i="19" s="1"/>
  <c r="F73" i="19"/>
  <c r="F72" i="19" s="1"/>
  <c r="E73" i="19"/>
  <c r="E72" i="19" s="1"/>
  <c r="I70" i="19"/>
  <c r="I69" i="19" s="1"/>
  <c r="I68" i="19" s="1"/>
  <c r="H70" i="19"/>
  <c r="H69" i="19" s="1"/>
  <c r="H68" i="19" s="1"/>
  <c r="G70" i="19"/>
  <c r="G69" i="19" s="1"/>
  <c r="G68" i="19" s="1"/>
  <c r="F70" i="19"/>
  <c r="F69" i="19" s="1"/>
  <c r="F68" i="19" s="1"/>
  <c r="E70" i="19"/>
  <c r="E69" i="19"/>
  <c r="E68" i="19" s="1"/>
  <c r="I66" i="19"/>
  <c r="I65" i="19" s="1"/>
  <c r="H66" i="19"/>
  <c r="H65" i="19" s="1"/>
  <c r="G66" i="19"/>
  <c r="G65" i="19" s="1"/>
  <c r="F66" i="19"/>
  <c r="F65" i="19" s="1"/>
  <c r="E66" i="19"/>
  <c r="E65" i="19" s="1"/>
  <c r="I63" i="19"/>
  <c r="H63" i="19"/>
  <c r="G63" i="19"/>
  <c r="F63" i="19"/>
  <c r="E63" i="19"/>
  <c r="I61" i="19"/>
  <c r="I60" i="19" s="1"/>
  <c r="H61" i="19"/>
  <c r="H60" i="19" s="1"/>
  <c r="G61" i="19"/>
  <c r="G60" i="19" s="1"/>
  <c r="F61" i="19"/>
  <c r="F60" i="19" s="1"/>
  <c r="E61" i="19"/>
  <c r="E60" i="19" s="1"/>
  <c r="I57" i="19"/>
  <c r="I56" i="19" s="1"/>
  <c r="I55" i="19" s="1"/>
  <c r="H57" i="19"/>
  <c r="H56" i="19" s="1"/>
  <c r="H55" i="19" s="1"/>
  <c r="G57" i="19"/>
  <c r="G56" i="19" s="1"/>
  <c r="G55" i="19" s="1"/>
  <c r="F57" i="19"/>
  <c r="F56" i="19" s="1"/>
  <c r="F55" i="19" s="1"/>
  <c r="E57" i="19"/>
  <c r="E56" i="19" s="1"/>
  <c r="E55" i="19" s="1"/>
  <c r="I52" i="19"/>
  <c r="I51" i="19" s="1"/>
  <c r="I50" i="19" s="1"/>
  <c r="H52" i="19"/>
  <c r="H51" i="19" s="1"/>
  <c r="H50" i="19" s="1"/>
  <c r="G52" i="19"/>
  <c r="G51" i="19" s="1"/>
  <c r="G50" i="19" s="1"/>
  <c r="F52" i="19"/>
  <c r="F51" i="19" s="1"/>
  <c r="F50" i="19" s="1"/>
  <c r="E52" i="19"/>
  <c r="E51" i="19" s="1"/>
  <c r="E50" i="19" s="1"/>
  <c r="I48" i="19"/>
  <c r="I47" i="19" s="1"/>
  <c r="I46" i="19" s="1"/>
  <c r="H48" i="19"/>
  <c r="H47" i="19" s="1"/>
  <c r="H46" i="19" s="1"/>
  <c r="G48" i="19"/>
  <c r="G47" i="19" s="1"/>
  <c r="G46" i="19" s="1"/>
  <c r="F48" i="19"/>
  <c r="E48" i="19"/>
  <c r="F47" i="19"/>
  <c r="F46" i="19" s="1"/>
  <c r="E47" i="19"/>
  <c r="E46" i="19" s="1"/>
  <c r="I44" i="19"/>
  <c r="I43" i="19" s="1"/>
  <c r="H44" i="19"/>
  <c r="H43" i="19" s="1"/>
  <c r="G44" i="19"/>
  <c r="G43" i="19" s="1"/>
  <c r="F44" i="19"/>
  <c r="F43" i="19" s="1"/>
  <c r="E44" i="19"/>
  <c r="E43" i="19" s="1"/>
  <c r="I41" i="19"/>
  <c r="H41" i="19"/>
  <c r="G41" i="19"/>
  <c r="F41" i="19"/>
  <c r="E41" i="19"/>
  <c r="I37" i="19"/>
  <c r="I36" i="19" s="1"/>
  <c r="H37" i="19"/>
  <c r="H36" i="19" s="1"/>
  <c r="G37" i="19"/>
  <c r="G36" i="19" s="1"/>
  <c r="F37" i="19"/>
  <c r="F36" i="19" s="1"/>
  <c r="E37" i="19"/>
  <c r="E36" i="19" s="1"/>
  <c r="I33" i="19"/>
  <c r="I32" i="19" s="1"/>
  <c r="H33" i="19"/>
  <c r="H32" i="19" s="1"/>
  <c r="G33" i="19"/>
  <c r="G32" i="19" s="1"/>
  <c r="F33" i="19"/>
  <c r="F32" i="19" s="1"/>
  <c r="E33" i="19"/>
  <c r="E32" i="19" s="1"/>
  <c r="I30" i="19"/>
  <c r="I29" i="19" s="1"/>
  <c r="H30" i="19"/>
  <c r="G30" i="19"/>
  <c r="F30" i="19"/>
  <c r="E30" i="19"/>
  <c r="E29" i="19" s="1"/>
  <c r="H29" i="19"/>
  <c r="G29" i="19"/>
  <c r="F29" i="19"/>
  <c r="I27" i="19"/>
  <c r="H27" i="19"/>
  <c r="G27" i="19"/>
  <c r="G26" i="19" s="1"/>
  <c r="F27" i="19"/>
  <c r="F26" i="19" s="1"/>
  <c r="E27" i="19"/>
  <c r="E26" i="19" s="1"/>
  <c r="I26" i="19"/>
  <c r="H26" i="19"/>
  <c r="I24" i="19"/>
  <c r="I23" i="19" s="1"/>
  <c r="H24" i="19"/>
  <c r="H23" i="19" s="1"/>
  <c r="G24" i="19"/>
  <c r="G23" i="19" s="1"/>
  <c r="F24" i="19"/>
  <c r="F23" i="19" s="1"/>
  <c r="E24" i="19"/>
  <c r="E23" i="19" s="1"/>
  <c r="I18" i="19"/>
  <c r="I17" i="19" s="1"/>
  <c r="H18" i="19"/>
  <c r="H17" i="19" s="1"/>
  <c r="G18" i="19"/>
  <c r="G17" i="19" s="1"/>
  <c r="F18" i="19"/>
  <c r="F17" i="19" s="1"/>
  <c r="E18" i="19"/>
  <c r="E17" i="19" s="1"/>
  <c r="I13" i="19"/>
  <c r="H13" i="19"/>
  <c r="G14" i="19"/>
  <c r="G13" i="19" s="1"/>
  <c r="F14" i="19"/>
  <c r="F13" i="19" s="1"/>
  <c r="E14" i="19"/>
  <c r="E13" i="19" s="1"/>
  <c r="I12" i="19" l="1"/>
  <c r="I11" i="19" s="1"/>
  <c r="F59" i="19"/>
  <c r="I59" i="19"/>
  <c r="H12" i="19"/>
  <c r="H11" i="19" s="1"/>
  <c r="G12" i="19"/>
  <c r="G11" i="19" s="1"/>
  <c r="F12" i="19"/>
  <c r="F11" i="19" s="1"/>
  <c r="E76" i="19"/>
  <c r="E59" i="19"/>
  <c r="E54" i="19" s="1"/>
  <c r="E22" i="19"/>
  <c r="E21" i="19" s="1"/>
  <c r="E12" i="19"/>
  <c r="E11" i="19" s="1"/>
  <c r="F22" i="19"/>
  <c r="F21" i="19" s="1"/>
  <c r="I76" i="19"/>
  <c r="G22" i="19"/>
  <c r="G21" i="19" s="1"/>
  <c r="H54" i="19"/>
  <c r="G59" i="19"/>
  <c r="G54" i="19" s="1"/>
  <c r="H22" i="19"/>
  <c r="H21" i="19" s="1"/>
  <c r="I22" i="19"/>
  <c r="I21" i="19" s="1"/>
  <c r="F54" i="19"/>
  <c r="H59" i="19"/>
  <c r="I54" i="19" l="1"/>
  <c r="C11" i="5"/>
  <c r="C16" i="5"/>
  <c r="C14" i="5"/>
  <c r="C12" i="5"/>
  <c r="C38" i="8"/>
  <c r="G11" i="10"/>
  <c r="H11" i="3" l="1"/>
  <c r="H10" i="3" s="1"/>
  <c r="H17" i="3"/>
  <c r="G17" i="3"/>
  <c r="G11" i="3"/>
  <c r="F11" i="5"/>
  <c r="E11" i="5"/>
  <c r="E10" i="5" s="1"/>
  <c r="B11" i="5"/>
  <c r="B23" i="8"/>
  <c r="G10" i="3" l="1"/>
  <c r="D23" i="8"/>
  <c r="D11" i="8"/>
  <c r="D13" i="8"/>
  <c r="D15" i="8"/>
  <c r="D18" i="8"/>
  <c r="F10" i="5"/>
  <c r="D11" i="5"/>
  <c r="D10" i="5" s="1"/>
  <c r="F25" i="3"/>
  <c r="F31" i="3"/>
  <c r="F17" i="3"/>
  <c r="F11" i="3"/>
  <c r="F10" i="3" s="1"/>
  <c r="F24" i="3" l="1"/>
  <c r="D10" i="8"/>
  <c r="C10" i="5"/>
  <c r="B10" i="5"/>
  <c r="B43" i="8"/>
  <c r="B18" i="8"/>
  <c r="B15" i="8"/>
  <c r="B13" i="8"/>
  <c r="B11" i="8"/>
  <c r="C23" i="8"/>
  <c r="C18" i="8"/>
  <c r="C15" i="8"/>
  <c r="C13" i="8"/>
  <c r="C11" i="8"/>
  <c r="E25" i="3"/>
  <c r="E31" i="3"/>
  <c r="E11" i="3"/>
  <c r="D17" i="3"/>
  <c r="E17" i="3"/>
  <c r="B10" i="8"/>
  <c r="B38" i="8"/>
  <c r="B35" i="8"/>
  <c r="B33" i="8"/>
  <c r="B31" i="8"/>
  <c r="B30" i="8"/>
  <c r="E10" i="3" l="1"/>
  <c r="C10" i="8"/>
  <c r="D31" i="3"/>
  <c r="D25" i="3"/>
  <c r="D24" i="3" l="1"/>
  <c r="D11" i="3"/>
  <c r="C31" i="8" l="1"/>
  <c r="C39" i="8"/>
  <c r="C43" i="8"/>
  <c r="C44" i="8"/>
  <c r="C30" i="8" l="1"/>
  <c r="D30" i="8"/>
  <c r="E30" i="8"/>
  <c r="F30" i="8"/>
  <c r="D31" i="8"/>
  <c r="E31" i="8"/>
  <c r="F31" i="8"/>
  <c r="D32" i="8"/>
  <c r="E32" i="8"/>
  <c r="F32" i="8"/>
  <c r="D33" i="8"/>
  <c r="E33" i="8"/>
  <c r="F33" i="8"/>
  <c r="D34" i="8"/>
  <c r="E34" i="8"/>
  <c r="F34" i="8"/>
  <c r="D35" i="8"/>
  <c r="E35" i="8"/>
  <c r="F35" i="8"/>
  <c r="D36" i="8"/>
  <c r="E36" i="8"/>
  <c r="F36" i="8"/>
  <c r="D37" i="8"/>
  <c r="E37" i="8"/>
  <c r="F37" i="8"/>
  <c r="D38" i="8"/>
  <c r="E38" i="8"/>
  <c r="F38" i="8"/>
  <c r="D39" i="8"/>
  <c r="E39" i="8"/>
  <c r="F39" i="8"/>
  <c r="D40" i="8"/>
  <c r="E40" i="8"/>
  <c r="F40" i="8"/>
  <c r="D41" i="8"/>
  <c r="E41" i="8"/>
  <c r="F41" i="8"/>
  <c r="D42" i="8"/>
  <c r="E42" i="8"/>
  <c r="F42" i="8"/>
  <c r="D43" i="8"/>
  <c r="E43" i="8"/>
  <c r="F43" i="8"/>
  <c r="D44" i="8"/>
  <c r="E44" i="8"/>
  <c r="F44" i="8"/>
  <c r="A42" i="8"/>
  <c r="A35" i="8"/>
  <c r="A36" i="8"/>
  <c r="A38" i="8"/>
  <c r="A39" i="8"/>
  <c r="A40" i="8"/>
  <c r="A41" i="8"/>
  <c r="A43" i="8"/>
  <c r="A44" i="8"/>
  <c r="C32" i="3" l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F11" i="10"/>
  <c r="J8" i="10"/>
  <c r="I8" i="10"/>
  <c r="H8" i="10"/>
  <c r="G8" i="10"/>
  <c r="F8" i="10"/>
  <c r="F14" i="10" l="1"/>
  <c r="F22" i="10" s="1"/>
  <c r="J14" i="10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G14" i="10"/>
  <c r="G22" i="10" s="1"/>
  <c r="G28" i="10" s="1"/>
  <c r="G29" i="10" s="1"/>
  <c r="F28" i="10" l="1"/>
  <c r="F29" i="10" s="1"/>
</calcChain>
</file>

<file path=xl/sharedStrings.xml><?xml version="1.0" encoding="utf-8"?>
<sst xmlns="http://schemas.openxmlformats.org/spreadsheetml/2006/main" count="305" uniqueCount="154">
  <si>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</si>
  <si>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</si>
  <si>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</si>
  <si>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</si>
  <si>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</si>
  <si>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</si>
  <si>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</si>
  <si>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</si>
  <si>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</si>
  <si>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</si>
  <si>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</si>
  <si>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</si>
  <si>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</si>
  <si>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</si>
  <si>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</si>
  <si>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</si>
  <si>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</si>
  <si>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</si>
  <si>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</si>
  <si>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</si>
  <si>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</si>
  <si>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</si>
  <si>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</si>
  <si>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</si>
  <si>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</si>
  <si>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</si>
  <si>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</si>
  <si>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</si>
  <si>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</si>
  <si>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</si>
  <si>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</si>
  <si>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</si>
  <si>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</si>
  <si>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</si>
  <si>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</si>
  <si>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</si>
  <si>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</si>
  <si>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</si>
  <si>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</si>
  <si>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</si>
  <si>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</si>
  <si>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</si>
  <si>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</si>
  <si>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</si>
  <si>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</si>
  <si>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</si>
  <si>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</si>
  <si>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</si>
  <si>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</si>
  <si>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</si>
  <si>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</si>
  <si>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</si>
  <si>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</si>
  <si>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</si>
  <si>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</si>
  <si>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</si>
  <si>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</si>
  <si>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</si>
  <si>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</si>
  <si>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</si>
  <si>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</si>
  <si>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</si>
  <si>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</si>
  <si>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</si>
  <si>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</si>
  <si>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po posebnim propisima</t>
  </si>
  <si>
    <t>Prihodi od prodaje proizvoda i pruženih usluga</t>
  </si>
  <si>
    <t>Financijski rashodi</t>
  </si>
  <si>
    <t>Naknade građanima i kućanstvu</t>
  </si>
  <si>
    <t>Ostalo rashodi</t>
  </si>
  <si>
    <t>Rashodi za dodatna ulaganja na nef.imovini</t>
  </si>
  <si>
    <t>Rezultat poslovanja</t>
  </si>
  <si>
    <t>Vlastiti izvori</t>
  </si>
  <si>
    <t xml:space="preserve">  32 Vlastiti prihodi-proračunski korisnici</t>
  </si>
  <si>
    <t>32 Vlastiti prihodi-proračunski korisnici</t>
  </si>
  <si>
    <t>6 Donacije</t>
  </si>
  <si>
    <t>62 Donacije</t>
  </si>
  <si>
    <t>52 Ostale pomoći</t>
  </si>
  <si>
    <t>56Fondovi EU</t>
  </si>
  <si>
    <t>58 Ostale pomoći-PK</t>
  </si>
  <si>
    <t>44 Decentralizirana sredstva</t>
  </si>
  <si>
    <t>59Pomoći/Fondovi EU PK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</si>
  <si>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</si>
  <si>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</si>
  <si>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</si>
  <si>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</si>
  <si>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</si>
  <si>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098 Usluge u obrazovanju koje nisu drugdje svrstane</t>
  </si>
  <si>
    <t>0980 Usluge u obrazovanju koje nisu drugdje svrstane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</si>
  <si>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</si>
  <si>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</si>
  <si>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</si>
  <si>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</si>
  <si>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</si>
  <si>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</si>
  <si>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PRIJEDLOG FINANCIJSKOG PLANA OSNOVNE ŠKOLE SMOKVICA 
ZA 2025. I PROJEKCIJA ZA 2026. I 2027. GODINU</t>
  </si>
  <si>
    <t>PRIJEDLOG FINANCIJSKOG PLANA OSNOVNE ŠKOLE SMOKVICA
ZA 2025. I PROJEKCIJA ZA 2026. I 2027. GODINU</t>
  </si>
  <si>
    <t xml:space="preserve"> PRIJEDLOG FINANCIJSKOG PLANA OSNOVNE ŠKOLE SMOKVICA
ZA 2025. I PROJEKCIJA ZA 2026. I 2027. GODINU</t>
  </si>
  <si>
    <t>PRIJEDLOG FINANCIJSKOG PLANA OSNOVNE ŠKOLE SMOKVICA ZA 2025. I PROJEKCIJA ZA 2026. I 2027. GODINU</t>
  </si>
  <si>
    <t>PROGRAM 1206</t>
  </si>
  <si>
    <t>Izvor financiranja 1.1.1</t>
  </si>
  <si>
    <t>EU projekti UO za obrazovanje, kulturu i sport</t>
  </si>
  <si>
    <t>Aktivnost A101206T120602</t>
  </si>
  <si>
    <t>Europski socijalni fond - Projekt Zajedno možemo sve vol.6/7-pomoćnik u nastavi</t>
  </si>
  <si>
    <t>Izvor financiranja 1.1</t>
  </si>
  <si>
    <t>Opći prihodi i primici</t>
  </si>
  <si>
    <t>Fondovi EU</t>
  </si>
  <si>
    <t>PROGRAM A101207</t>
  </si>
  <si>
    <t>Zakonski standard ustanova u obrazovanju</t>
  </si>
  <si>
    <t>Aktivnost A101207A120701</t>
  </si>
  <si>
    <t>Osiguravanje uvjeta rada za redovno poslovanje osnovne škole</t>
  </si>
  <si>
    <t>Izvor financiranja 3.2</t>
  </si>
  <si>
    <t>Vlastiti prihodi -proračunski korisnici</t>
  </si>
  <si>
    <t>Izvor financiranja 4.3</t>
  </si>
  <si>
    <t>Prihodi za posebne namjene - proračunski korisnici</t>
  </si>
  <si>
    <t>Izvor financiranja 4.4</t>
  </si>
  <si>
    <t>Decentralizirana sredstva</t>
  </si>
  <si>
    <t>Izvor financiranja 5.8</t>
  </si>
  <si>
    <t>Ostale pomoći - proračunski korisnici</t>
  </si>
  <si>
    <t>Izvor financiranja 5.9</t>
  </si>
  <si>
    <t>Pomoći/Fondovi EU PK</t>
  </si>
  <si>
    <t>Aktivnost A101207A120702</t>
  </si>
  <si>
    <t>Investicijska ulaganja u osnovne škole</t>
  </si>
  <si>
    <t>Aktivnost A101207K120703</t>
  </si>
  <si>
    <t>Kapitalna ulaganja u osnovne škole</t>
  </si>
  <si>
    <t>Rashodi za dodatna ulaganja na nefinancijskoj imovini</t>
  </si>
  <si>
    <t>PROGRAM A101208</t>
  </si>
  <si>
    <t>Program ustanova u obrazovanju iznad standarda</t>
  </si>
  <si>
    <t>Aktivnost A101208A120801</t>
  </si>
  <si>
    <t>Poticanje demografskog razvitka</t>
  </si>
  <si>
    <t>Naknade građanima i kućanstvima</t>
  </si>
  <si>
    <t>Aktivnost A101208A120804</t>
  </si>
  <si>
    <t>Financiranje školskih projekata</t>
  </si>
  <si>
    <t>Aktivnost A101208A120808</t>
  </si>
  <si>
    <t>Nabava udžbenika za učenike OŠ</t>
  </si>
  <si>
    <t>Aktivnost A101208A120809</t>
  </si>
  <si>
    <t>Programi školskog kurikuluma</t>
  </si>
  <si>
    <t>Izvor financiranja 6.2</t>
  </si>
  <si>
    <t>Donacije - proračunski korisnici</t>
  </si>
  <si>
    <t>Aktivnost A101208A120810</t>
  </si>
  <si>
    <t>Ostale aktivnosti osnovnih škola</t>
  </si>
  <si>
    <t>Ostali rashodi</t>
  </si>
  <si>
    <t>Aktivnost A101208A120811</t>
  </si>
  <si>
    <t>Dodatne djelatnosti osnovnih škola</t>
  </si>
  <si>
    <t>Aktivnost A101208A120818</t>
  </si>
  <si>
    <t>Organizacija prehrane u osnovnim školama</t>
  </si>
  <si>
    <t>Aktivnost A101208A120819</t>
  </si>
  <si>
    <t>Opskrba školskih ustanova higijenskim potrepštinama za učenice osnovnih škola</t>
  </si>
  <si>
    <t>Izvor financiranja 5.6.1</t>
  </si>
  <si>
    <t>Rashodi za nabavu knjiga</t>
  </si>
  <si>
    <t>Manjak prihoda</t>
  </si>
  <si>
    <t>Prihodi od Imovine</t>
  </si>
  <si>
    <t>Višak/Manjak prihoda</t>
  </si>
  <si>
    <t>FINANCIJSKI PLAN PROR. KORISNIKA JEDINICE LOKALNE I PODRUČNE (REGIONALNE) SAMOUPRAVE 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</si>
</sst>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22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/>
    <xf numFmtId="3" fontId="7" fillId="2" borderId="4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4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 wrapText="1"/>
    </xf>
    <xf numFmtId="0" fontId="25" fillId="0" borderId="3" xfId="0" applyFont="1" applyBorder="1"/>
    <xf numFmtId="3" fontId="6" fillId="2" borderId="3" xfId="0" applyNumberFormat="1" applyFont="1" applyFill="1" applyBorder="1" applyAlignment="1" applyProtection="1">
      <alignment horizontal="right" wrapText="1"/>
    </xf>
    <xf numFmtId="3" fontId="9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0" fontId="6" fillId="11" borderId="4" xfId="0" applyNumberFormat="1" applyFont="1" applyFill="1" applyBorder="1" applyAlignment="1" applyProtection="1">
      <alignment horizontal="center" vertical="center" wrapText="1"/>
    </xf>
    <xf numFmtId="3" fontId="6" fillId="7" borderId="3" xfId="0" applyNumberFormat="1" applyFont="1" applyFill="1" applyBorder="1" applyAlignment="1">
      <alignment horizontal="right"/>
    </xf>
    <xf numFmtId="0" fontId="9" fillId="5" borderId="4" xfId="0" applyNumberFormat="1" applyFont="1" applyFill="1" applyBorder="1" applyAlignment="1" applyProtection="1">
      <alignment horizontal="left" vertical="center" wrapText="1"/>
    </xf>
    <xf numFmtId="3" fontId="9" fillId="5" borderId="4" xfId="0" applyNumberFormat="1" applyFont="1" applyFill="1" applyBorder="1" applyAlignment="1">
      <alignment horizontal="right"/>
    </xf>
    <xf numFmtId="0" fontId="0" fillId="2" borderId="3" xfId="0" applyFill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16" fillId="3" borderId="2" xfId="0" applyNumberFormat="1" applyFont="1" applyFill="1" applyBorder="1" applyAlignment="1" applyProtection="1">
      <alignment horizontal="left" vertical="center" wrapText="1"/>
    </xf>
    <xf numFmtId="0" fontId="16" fillId="3" borderId="4" xfId="0" applyNumberFormat="1" applyFont="1" applyFill="1" applyBorder="1" applyAlignment="1" applyProtection="1">
      <alignment horizontal="left" vertical="center" wrapTex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10" borderId="1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16" fillId="7" borderId="1" xfId="0" applyNumberFormat="1" applyFont="1" applyFill="1" applyBorder="1" applyAlignment="1" applyProtection="1">
      <alignment horizontal="left" vertical="center" wrapText="1"/>
    </xf>
    <xf numFmtId="0" fontId="16" fillId="7" borderId="2" xfId="0" applyNumberFormat="1" applyFont="1" applyFill="1" applyBorder="1" applyAlignment="1" applyProtection="1">
      <alignment horizontal="left" vertical="center" wrapText="1"/>
    </xf>
    <xf numFmtId="0" fontId="1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28" workbookViewId="0">
      <selection activeCell="J12" sqref="J12"/>
    </sheetView>
  </sheetViews>
  <sheetFormatPr defaultRowHeight="15" x14ac:dyDescent="0.25"/>
  <cols>
    <col min="5" max="5" width="14.28515625" customWidth="1"/>
    <col min="6" max="6" width="22" customWidth="1"/>
    <col min="7" max="7" width="20.7109375" customWidth="1"/>
    <col min="8" max="8" width="20.5703125" customWidth="1"/>
    <col min="9" max="9" width="19.42578125" customWidth="1"/>
    <col min="10" max="10" width="16.85546875" customWidth="1"/>
  </cols>
  <sheetData>
    <row r="1" spans="1:10" ht="42" customHeight="1" x14ac:dyDescent="0.25">
      <c r="A1" s="96" t="s">
        <v>97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96" t="s">
        <v>17</v>
      </c>
      <c r="B3" s="96"/>
      <c r="C3" s="96"/>
      <c r="D3" s="96"/>
      <c r="E3" s="96"/>
      <c r="F3" s="96"/>
      <c r="G3" s="96"/>
      <c r="H3" s="96"/>
      <c r="I3" s="97"/>
      <c r="J3" s="97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96" t="s">
        <v>23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30</v>
      </c>
    </row>
    <row r="7" spans="1:10" ht="25.5" x14ac:dyDescent="0.25">
      <c r="A7" s="29"/>
      <c r="B7" s="30"/>
      <c r="C7" s="30"/>
      <c r="D7" s="31"/>
      <c r="E7" s="32"/>
      <c r="F7" s="3" t="s">
        <v>92</v>
      </c>
      <c r="G7" s="3" t="s">
        <v>89</v>
      </c>
      <c r="H7" s="3" t="s">
        <v>90</v>
      </c>
      <c r="I7" s="3" t="s">
        <v>37</v>
      </c>
      <c r="J7" s="3" t="s">
        <v>91</v>
      </c>
    </row>
    <row r="8" spans="1:10" x14ac:dyDescent="0.25">
      <c r="A8" s="99" t="s">
        <v>0</v>
      </c>
      <c r="B8" s="100"/>
      <c r="C8" s="100"/>
      <c r="D8" s="100"/>
      <c r="E8" s="101"/>
      <c r="F8" s="33">
        <f>F9+F10</f>
        <v>759804.1</v>
      </c>
      <c r="G8" s="33">
        <f t="shared" ref="G8:J8" si="0">G9+G10</f>
        <v>702974</v>
      </c>
      <c r="H8" s="33">
        <f t="shared" si="0"/>
        <v>983309</v>
      </c>
      <c r="I8" s="33">
        <f t="shared" si="0"/>
        <v>982559</v>
      </c>
      <c r="J8" s="33">
        <f t="shared" si="0"/>
        <v>982559</v>
      </c>
    </row>
    <row r="9" spans="1:10" x14ac:dyDescent="0.25">
      <c r="A9" s="102" t="s">
        <v>31</v>
      </c>
      <c r="B9" s="103"/>
      <c r="C9" s="103"/>
      <c r="D9" s="103"/>
      <c r="E9" s="95"/>
      <c r="F9" s="34">
        <v>759804.1</v>
      </c>
      <c r="G9" s="67">
        <v>702974</v>
      </c>
      <c r="H9" s="34">
        <v>983309</v>
      </c>
      <c r="I9" s="34">
        <v>982559</v>
      </c>
      <c r="J9" s="34">
        <v>982559</v>
      </c>
    </row>
    <row r="10" spans="1:10" x14ac:dyDescent="0.25">
      <c r="A10" s="104" t="s">
        <v>32</v>
      </c>
      <c r="B10" s="95"/>
      <c r="C10" s="95"/>
      <c r="D10" s="95"/>
      <c r="E10" s="95"/>
      <c r="F10" s="34"/>
      <c r="G10" s="67"/>
      <c r="H10" s="67"/>
      <c r="I10" s="34"/>
      <c r="J10" s="34"/>
    </row>
    <row r="11" spans="1:10" x14ac:dyDescent="0.25">
      <c r="A11" s="37" t="s">
        <v>1</v>
      </c>
      <c r="B11" s="45"/>
      <c r="C11" s="45"/>
      <c r="D11" s="45"/>
      <c r="E11" s="45"/>
      <c r="F11" s="33">
        <f>F12+F13</f>
        <v>763036.66</v>
      </c>
      <c r="G11" s="33">
        <f>G12+G13</f>
        <v>871961.25</v>
      </c>
      <c r="H11" s="33">
        <f t="shared" ref="H11:J11" si="1">H12+H13</f>
        <v>983309</v>
      </c>
      <c r="I11" s="33">
        <f t="shared" si="1"/>
        <v>982559</v>
      </c>
      <c r="J11" s="33">
        <f t="shared" si="1"/>
        <v>982559</v>
      </c>
    </row>
    <row r="12" spans="1:10" x14ac:dyDescent="0.25">
      <c r="A12" s="105" t="s">
        <v>33</v>
      </c>
      <c r="B12" s="103"/>
      <c r="C12" s="103"/>
      <c r="D12" s="103"/>
      <c r="E12" s="103"/>
      <c r="F12" s="34">
        <v>754312.61</v>
      </c>
      <c r="G12" s="67">
        <v>862861.25</v>
      </c>
      <c r="H12" s="34">
        <v>974209</v>
      </c>
      <c r="I12" s="34">
        <v>973459</v>
      </c>
      <c r="J12" s="46">
        <v>973459</v>
      </c>
    </row>
    <row r="13" spans="1:10" x14ac:dyDescent="0.25">
      <c r="A13" s="94" t="s">
        <v>34</v>
      </c>
      <c r="B13" s="95"/>
      <c r="C13" s="95"/>
      <c r="D13" s="95"/>
      <c r="E13" s="95"/>
      <c r="F13" s="47">
        <v>8724.0499999999993</v>
      </c>
      <c r="G13" s="67">
        <v>9100</v>
      </c>
      <c r="H13" s="67">
        <v>9100</v>
      </c>
      <c r="I13" s="67">
        <v>9100</v>
      </c>
      <c r="J13" s="85">
        <v>9100</v>
      </c>
    </row>
    <row r="14" spans="1:10" x14ac:dyDescent="0.25">
      <c r="A14" s="106" t="s">
        <v>57</v>
      </c>
      <c r="B14" s="100"/>
      <c r="C14" s="100"/>
      <c r="D14" s="100"/>
      <c r="E14" s="100"/>
      <c r="F14" s="33">
        <f>F8-F11</f>
        <v>-3232.5600000000559</v>
      </c>
      <c r="G14" s="33">
        <f t="shared" ref="G14:J14" si="2">G8-G11</f>
        <v>-168987.25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96" t="s">
        <v>24</v>
      </c>
      <c r="B16" s="98"/>
      <c r="C16" s="98"/>
      <c r="D16" s="98"/>
      <c r="E16" s="98"/>
      <c r="F16" s="98"/>
      <c r="G16" s="98"/>
      <c r="H16" s="98"/>
      <c r="I16" s="98"/>
      <c r="J16" s="98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29"/>
      <c r="B18" s="30"/>
      <c r="C18" s="30"/>
      <c r="D18" s="31"/>
      <c r="E18" s="32"/>
      <c r="F18" s="3" t="s">
        <v>92</v>
      </c>
      <c r="G18" s="3" t="s">
        <v>89</v>
      </c>
      <c r="H18" s="3" t="s">
        <v>90</v>
      </c>
      <c r="I18" s="3" t="s">
        <v>37</v>
      </c>
      <c r="J18" s="3" t="s">
        <v>91</v>
      </c>
    </row>
    <row r="19" spans="1:10" x14ac:dyDescent="0.25">
      <c r="A19" s="94" t="s">
        <v>35</v>
      </c>
      <c r="B19" s="95"/>
      <c r="C19" s="95"/>
      <c r="D19" s="95"/>
      <c r="E19" s="95"/>
      <c r="F19" s="47"/>
      <c r="G19" s="47"/>
      <c r="H19" s="47"/>
      <c r="I19" s="47"/>
      <c r="J19" s="46"/>
    </row>
    <row r="20" spans="1:10" x14ac:dyDescent="0.25">
      <c r="A20" s="94" t="s">
        <v>36</v>
      </c>
      <c r="B20" s="95"/>
      <c r="C20" s="95"/>
      <c r="D20" s="95"/>
      <c r="E20" s="95"/>
      <c r="F20" s="47"/>
      <c r="G20" s="47"/>
      <c r="H20" s="47"/>
      <c r="I20" s="47"/>
      <c r="J20" s="46"/>
    </row>
    <row r="21" spans="1:10" x14ac:dyDescent="0.25">
      <c r="A21" s="106" t="s">
        <v>2</v>
      </c>
      <c r="B21" s="100"/>
      <c r="C21" s="100"/>
      <c r="D21" s="100"/>
      <c r="E21" s="100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106" t="s">
        <v>58</v>
      </c>
      <c r="B22" s="100"/>
      <c r="C22" s="100"/>
      <c r="D22" s="100"/>
      <c r="E22" s="100"/>
      <c r="F22" s="33">
        <f>F14+F21</f>
        <v>-3232.5600000000559</v>
      </c>
      <c r="G22" s="33">
        <f t="shared" ref="G22:J22" si="4">G14+G21</f>
        <v>-168987.25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96" t="s">
        <v>59</v>
      </c>
      <c r="B24" s="98"/>
      <c r="C24" s="98"/>
      <c r="D24" s="98"/>
      <c r="E24" s="98"/>
      <c r="F24" s="98"/>
      <c r="G24" s="98"/>
      <c r="H24" s="98"/>
      <c r="I24" s="98"/>
      <c r="J24" s="98"/>
    </row>
    <row r="25" spans="1:10" ht="15.75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5.5" x14ac:dyDescent="0.25">
      <c r="A26" s="29"/>
      <c r="B26" s="30"/>
      <c r="C26" s="30"/>
      <c r="D26" s="31"/>
      <c r="E26" s="32"/>
      <c r="F26" s="3" t="s">
        <v>92</v>
      </c>
      <c r="G26" s="3" t="s">
        <v>89</v>
      </c>
      <c r="H26" s="3" t="s">
        <v>90</v>
      </c>
      <c r="I26" s="3" t="s">
        <v>37</v>
      </c>
      <c r="J26" s="3" t="s">
        <v>91</v>
      </c>
    </row>
    <row r="27" spans="1:10" ht="15" customHeight="1" x14ac:dyDescent="0.25">
      <c r="A27" s="109" t="s">
        <v>60</v>
      </c>
      <c r="B27" s="110"/>
      <c r="C27" s="110"/>
      <c r="D27" s="110"/>
      <c r="E27" s="111"/>
      <c r="F27" s="48"/>
      <c r="G27" s="48"/>
      <c r="H27" s="48">
        <v>0</v>
      </c>
      <c r="I27" s="48">
        <v>0</v>
      </c>
      <c r="J27" s="49">
        <v>0</v>
      </c>
    </row>
    <row r="28" spans="1:10" ht="15" customHeight="1" x14ac:dyDescent="0.25">
      <c r="A28" s="106" t="s">
        <v>61</v>
      </c>
      <c r="B28" s="100"/>
      <c r="C28" s="100"/>
      <c r="D28" s="100"/>
      <c r="E28" s="100"/>
      <c r="F28" s="50">
        <f>F22+F27</f>
        <v>-3232.5600000000559</v>
      </c>
      <c r="G28" s="50">
        <f t="shared" ref="G28:J28" si="5">G22+G27</f>
        <v>-168987.25</v>
      </c>
      <c r="H28" s="50">
        <f t="shared" si="5"/>
        <v>0</v>
      </c>
      <c r="I28" s="50">
        <f t="shared" si="5"/>
        <v>0</v>
      </c>
      <c r="J28" s="51">
        <f t="shared" si="5"/>
        <v>0</v>
      </c>
    </row>
    <row r="29" spans="1:10" ht="45" customHeight="1" x14ac:dyDescent="0.25">
      <c r="A29" s="99" t="s">
        <v>62</v>
      </c>
      <c r="B29" s="112"/>
      <c r="C29" s="112"/>
      <c r="D29" s="112"/>
      <c r="E29" s="113"/>
      <c r="F29" s="50">
        <f>F14+F21+F27-F28</f>
        <v>0</v>
      </c>
      <c r="G29" s="50">
        <f t="shared" ref="G29:J29" si="6">G14+G21+G27-G28</f>
        <v>0</v>
      </c>
      <c r="H29" s="50">
        <f t="shared" si="6"/>
        <v>0</v>
      </c>
      <c r="I29" s="50">
        <f t="shared" si="6"/>
        <v>0</v>
      </c>
      <c r="J29" s="51">
        <f t="shared" si="6"/>
        <v>0</v>
      </c>
    </row>
    <row r="30" spans="1:10" ht="15.75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75" x14ac:dyDescent="0.25">
      <c r="A31" s="114" t="s">
        <v>56</v>
      </c>
      <c r="B31" s="114"/>
      <c r="C31" s="114"/>
      <c r="D31" s="114"/>
      <c r="E31" s="114"/>
      <c r="F31" s="114"/>
      <c r="G31" s="114"/>
      <c r="H31" s="114"/>
      <c r="I31" s="114"/>
      <c r="J31" s="114"/>
    </row>
    <row r="32" spans="1:10" ht="18" x14ac:dyDescent="0.25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5.5" x14ac:dyDescent="0.25">
      <c r="A33" s="57"/>
      <c r="B33" s="58"/>
      <c r="C33" s="58"/>
      <c r="D33" s="59"/>
      <c r="E33" s="60"/>
      <c r="F33" s="61" t="s">
        <v>92</v>
      </c>
      <c r="G33" s="61" t="s">
        <v>89</v>
      </c>
      <c r="H33" s="61" t="s">
        <v>90</v>
      </c>
      <c r="I33" s="61" t="s">
        <v>37</v>
      </c>
      <c r="J33" s="61" t="s">
        <v>91</v>
      </c>
    </row>
    <row r="34" spans="1:10" x14ac:dyDescent="0.25">
      <c r="A34" s="109" t="s">
        <v>60</v>
      </c>
      <c r="B34" s="110"/>
      <c r="C34" s="110"/>
      <c r="D34" s="110"/>
      <c r="E34" s="111"/>
      <c r="F34" s="48"/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25">
      <c r="A35" s="109" t="s">
        <v>63</v>
      </c>
      <c r="B35" s="110"/>
      <c r="C35" s="110"/>
      <c r="D35" s="110"/>
      <c r="E35" s="111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25">
      <c r="A36" s="109" t="s">
        <v>64</v>
      </c>
      <c r="B36" s="115"/>
      <c r="C36" s="115"/>
      <c r="D36" s="115"/>
      <c r="E36" s="116"/>
      <c r="F36" s="48"/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25">
      <c r="A37" s="106" t="s">
        <v>61</v>
      </c>
      <c r="B37" s="100"/>
      <c r="C37" s="100"/>
      <c r="D37" s="100"/>
      <c r="E37" s="100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2">
        <f t="shared" si="7"/>
        <v>0</v>
      </c>
    </row>
    <row r="38" spans="1:10" ht="17.25" customHeight="1" x14ac:dyDescent="0.25"/>
    <row r="39" spans="1:10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5" workbookViewId="0">
      <selection activeCell="H28" sqref="H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4" width="17.5703125" customWidth="1"/>
    <col min="5" max="6" width="18.140625" customWidth="1"/>
    <col min="7" max="7" width="17.7109375" customWidth="1"/>
    <col min="8" max="8" width="18" customWidth="1"/>
  </cols>
  <sheetData>
    <row r="1" spans="1:8" ht="42" customHeight="1" x14ac:dyDescent="0.25">
      <c r="A1" s="96" t="s">
        <v>98</v>
      </c>
      <c r="B1" s="96"/>
      <c r="C1" s="96"/>
      <c r="D1" s="96"/>
      <c r="E1" s="96"/>
      <c r="F1" s="96"/>
      <c r="G1" s="96"/>
      <c r="H1" s="9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6" t="s">
        <v>17</v>
      </c>
      <c r="B3" s="96"/>
      <c r="C3" s="96"/>
      <c r="D3" s="96"/>
      <c r="E3" s="96"/>
      <c r="F3" s="96"/>
      <c r="G3" s="96"/>
      <c r="H3" s="9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6" t="s">
        <v>4</v>
      </c>
      <c r="B5" s="96"/>
      <c r="C5" s="96"/>
      <c r="D5" s="96"/>
      <c r="E5" s="96"/>
      <c r="F5" s="96"/>
      <c r="G5" s="96"/>
      <c r="H5" s="9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6" t="s">
        <v>38</v>
      </c>
      <c r="B7" s="96"/>
      <c r="C7" s="96"/>
      <c r="D7" s="96"/>
      <c r="E7" s="96"/>
      <c r="F7" s="96"/>
      <c r="G7" s="96"/>
      <c r="H7" s="96"/>
    </row>
    <row r="8" spans="1:8" ht="18" x14ac:dyDescent="0.25">
      <c r="A8" s="4"/>
      <c r="B8" s="4"/>
      <c r="C8" s="4"/>
      <c r="D8" s="71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92</v>
      </c>
      <c r="E9" s="21" t="s">
        <v>89</v>
      </c>
      <c r="F9" s="21" t="s">
        <v>93</v>
      </c>
      <c r="G9" s="21" t="s">
        <v>29</v>
      </c>
      <c r="H9" s="21" t="s">
        <v>94</v>
      </c>
    </row>
    <row r="10" spans="1:8" x14ac:dyDescent="0.25">
      <c r="A10" s="39"/>
      <c r="B10" s="40"/>
      <c r="C10" s="38" t="s">
        <v>0</v>
      </c>
      <c r="D10" s="64">
        <f>D11</f>
        <v>759804.1</v>
      </c>
      <c r="E10" s="65">
        <f>E11+E17</f>
        <v>702974</v>
      </c>
      <c r="F10" s="65">
        <f>F11+F17</f>
        <v>983309</v>
      </c>
      <c r="G10" s="65">
        <f>SUM(G11+G17)</f>
        <v>982559</v>
      </c>
      <c r="H10" s="65">
        <f>SUM(H11+H17)</f>
        <v>982559</v>
      </c>
    </row>
    <row r="11" spans="1:8" ht="15.75" customHeight="1" x14ac:dyDescent="0.25">
      <c r="A11" s="11">
        <v>6</v>
      </c>
      <c r="B11" s="11"/>
      <c r="C11" s="11" t="s">
        <v>7</v>
      </c>
      <c r="D11" s="66">
        <f>D12+D13+D14+D15+D16</f>
        <v>759804.1</v>
      </c>
      <c r="E11" s="67">
        <f>E12+E13+E14+E15+E16</f>
        <v>695530</v>
      </c>
      <c r="F11" s="9">
        <f>F12+F13+F14+F15+F16</f>
        <v>983309</v>
      </c>
      <c r="G11" s="9">
        <f>SUM(G12+G13+G14+G15+G16)</f>
        <v>982559</v>
      </c>
      <c r="H11" s="9">
        <f>SUM(H12:H16)</f>
        <v>982559</v>
      </c>
    </row>
    <row r="12" spans="1:8" ht="38.25" x14ac:dyDescent="0.25">
      <c r="A12" s="11"/>
      <c r="B12" s="16">
        <v>63</v>
      </c>
      <c r="C12" s="16" t="s">
        <v>25</v>
      </c>
      <c r="D12" s="8">
        <v>656220.46</v>
      </c>
      <c r="E12" s="9">
        <v>692950</v>
      </c>
      <c r="F12" s="9">
        <v>832144</v>
      </c>
      <c r="G12" s="9">
        <v>831394</v>
      </c>
      <c r="H12" s="9">
        <v>831394</v>
      </c>
    </row>
    <row r="13" spans="1:8" x14ac:dyDescent="0.25">
      <c r="A13" s="11"/>
      <c r="B13" s="16">
        <v>64</v>
      </c>
      <c r="C13" s="16" t="s">
        <v>151</v>
      </c>
      <c r="D13" s="8">
        <v>0.03</v>
      </c>
      <c r="E13" s="9">
        <v>0</v>
      </c>
      <c r="F13" s="9">
        <v>0</v>
      </c>
      <c r="G13" s="9">
        <v>0</v>
      </c>
      <c r="H13" s="9"/>
    </row>
    <row r="14" spans="1:8" ht="25.5" x14ac:dyDescent="0.25">
      <c r="A14" s="11"/>
      <c r="B14" s="16">
        <v>65</v>
      </c>
      <c r="C14" s="16" t="s">
        <v>65</v>
      </c>
      <c r="D14" s="8">
        <v>650</v>
      </c>
      <c r="E14" s="9">
        <v>2580</v>
      </c>
      <c r="F14" s="9">
        <v>500</v>
      </c>
      <c r="G14" s="9">
        <v>500</v>
      </c>
      <c r="H14" s="9">
        <v>500</v>
      </c>
    </row>
    <row r="15" spans="1:8" ht="25.5" x14ac:dyDescent="0.25">
      <c r="A15" s="12"/>
      <c r="B15" s="12">
        <v>66</v>
      </c>
      <c r="C15" s="63" t="s">
        <v>66</v>
      </c>
      <c r="D15" s="8">
        <v>58</v>
      </c>
      <c r="E15" s="9">
        <v>0</v>
      </c>
      <c r="F15" s="9">
        <v>0</v>
      </c>
      <c r="G15" s="9">
        <v>0</v>
      </c>
      <c r="H15" s="9"/>
    </row>
    <row r="16" spans="1:8" ht="38.25" x14ac:dyDescent="0.25">
      <c r="A16" s="12"/>
      <c r="B16" s="12">
        <v>67</v>
      </c>
      <c r="C16" s="16" t="s">
        <v>26</v>
      </c>
      <c r="D16" s="8">
        <v>102875.61</v>
      </c>
      <c r="E16" s="9"/>
      <c r="F16" s="9">
        <v>150665</v>
      </c>
      <c r="G16" s="9">
        <v>150665</v>
      </c>
      <c r="H16" s="9">
        <v>150665</v>
      </c>
    </row>
    <row r="17" spans="1:8" x14ac:dyDescent="0.25">
      <c r="A17" s="14">
        <v>9</v>
      </c>
      <c r="B17" s="15"/>
      <c r="C17" s="26" t="s">
        <v>72</v>
      </c>
      <c r="D17" s="66">
        <f>D18</f>
        <v>6370.67</v>
      </c>
      <c r="E17" s="67">
        <f>E18</f>
        <v>7444</v>
      </c>
      <c r="F17" s="9">
        <f>F18</f>
        <v>0</v>
      </c>
      <c r="G17" s="9">
        <f>SUM(G18)</f>
        <v>0</v>
      </c>
      <c r="H17" s="9">
        <f>SUM(H18)</f>
        <v>0</v>
      </c>
    </row>
    <row r="18" spans="1:8" x14ac:dyDescent="0.25">
      <c r="A18" s="16"/>
      <c r="B18" s="16">
        <v>92</v>
      </c>
      <c r="C18" s="27" t="s">
        <v>71</v>
      </c>
      <c r="D18" s="79">
        <v>6370.67</v>
      </c>
      <c r="E18" s="9">
        <v>7444</v>
      </c>
      <c r="F18" s="9">
        <v>0</v>
      </c>
      <c r="G18" s="9">
        <v>0</v>
      </c>
      <c r="H18" s="10">
        <v>0</v>
      </c>
    </row>
    <row r="21" spans="1:8" ht="15.75" x14ac:dyDescent="0.25">
      <c r="A21" s="96" t="s">
        <v>39</v>
      </c>
      <c r="B21" s="117"/>
      <c r="C21" s="117"/>
      <c r="D21" s="117"/>
      <c r="E21" s="117"/>
      <c r="F21" s="117"/>
      <c r="G21" s="117"/>
      <c r="H21" s="117"/>
    </row>
    <row r="22" spans="1:8" ht="18" x14ac:dyDescent="0.25">
      <c r="A22" s="4"/>
      <c r="B22" s="4"/>
      <c r="C22" s="4"/>
      <c r="D22" s="4"/>
      <c r="E22" s="71"/>
      <c r="F22" s="4"/>
      <c r="G22" s="5"/>
      <c r="H22" s="5"/>
    </row>
    <row r="23" spans="1:8" ht="25.5" x14ac:dyDescent="0.25">
      <c r="A23" s="21" t="s">
        <v>5</v>
      </c>
      <c r="B23" s="20" t="s">
        <v>6</v>
      </c>
      <c r="C23" s="20" t="s">
        <v>8</v>
      </c>
      <c r="D23" s="20" t="s">
        <v>92</v>
      </c>
      <c r="E23" s="21" t="s">
        <v>89</v>
      </c>
      <c r="F23" s="21" t="s">
        <v>93</v>
      </c>
      <c r="G23" s="21" t="s">
        <v>29</v>
      </c>
      <c r="H23" s="21" t="s">
        <v>94</v>
      </c>
    </row>
    <row r="24" spans="1:8" x14ac:dyDescent="0.25">
      <c r="A24" s="39"/>
      <c r="B24" s="40"/>
      <c r="C24" s="38" t="s">
        <v>1</v>
      </c>
      <c r="D24" s="64">
        <f>D25+D31</f>
        <v>763037.26</v>
      </c>
      <c r="E24" s="65">
        <f>E25+E31+E34</f>
        <v>871961</v>
      </c>
      <c r="F24" s="65">
        <f>F25+F31</f>
        <v>983309</v>
      </c>
      <c r="G24" s="65">
        <f>SUM(G25+G31)</f>
        <v>982559</v>
      </c>
      <c r="H24" s="65">
        <f>SUM(H25+H31)</f>
        <v>982559</v>
      </c>
    </row>
    <row r="25" spans="1:8" ht="15.75" customHeight="1" x14ac:dyDescent="0.25">
      <c r="A25" s="11">
        <v>3</v>
      </c>
      <c r="B25" s="11"/>
      <c r="C25" s="11" t="s">
        <v>9</v>
      </c>
      <c r="D25" s="66">
        <f>D26+D27+D28+D29+D30</f>
        <v>754312.61</v>
      </c>
      <c r="E25" s="67">
        <f>E26+E27+E28+E29+E30</f>
        <v>804953</v>
      </c>
      <c r="F25" s="67">
        <f>F26+F27+F28+F29+F30</f>
        <v>957409</v>
      </c>
      <c r="G25" s="67">
        <f>SUM(G26:G30)</f>
        <v>956659</v>
      </c>
      <c r="H25" s="67">
        <f>SUM(H26:H30)</f>
        <v>956659</v>
      </c>
    </row>
    <row r="26" spans="1:8" ht="15.75" customHeight="1" x14ac:dyDescent="0.25">
      <c r="A26" s="11"/>
      <c r="B26" s="16">
        <v>31</v>
      </c>
      <c r="C26" s="16" t="s">
        <v>10</v>
      </c>
      <c r="D26" s="8">
        <v>599709.4</v>
      </c>
      <c r="E26" s="9">
        <v>644194</v>
      </c>
      <c r="F26" s="9">
        <v>789171</v>
      </c>
      <c r="G26" s="9">
        <v>789171</v>
      </c>
      <c r="H26" s="9">
        <v>789171</v>
      </c>
    </row>
    <row r="27" spans="1:8" x14ac:dyDescent="0.25">
      <c r="A27" s="12"/>
      <c r="B27" s="12">
        <v>32</v>
      </c>
      <c r="C27" s="12" t="s">
        <v>20</v>
      </c>
      <c r="D27" s="8">
        <v>143886.22</v>
      </c>
      <c r="E27" s="9">
        <v>149329</v>
      </c>
      <c r="F27" s="9">
        <v>156958</v>
      </c>
      <c r="G27" s="9">
        <v>156208</v>
      </c>
      <c r="H27" s="9">
        <v>156208</v>
      </c>
    </row>
    <row r="28" spans="1:8" x14ac:dyDescent="0.25">
      <c r="A28" s="12"/>
      <c r="B28" s="12">
        <v>34</v>
      </c>
      <c r="C28" s="12" t="s">
        <v>67</v>
      </c>
      <c r="D28" s="8">
        <v>523.34</v>
      </c>
      <c r="E28" s="9">
        <v>700</v>
      </c>
      <c r="F28" s="9">
        <v>550</v>
      </c>
      <c r="G28" s="9">
        <v>550</v>
      </c>
      <c r="H28" s="9">
        <v>550</v>
      </c>
    </row>
    <row r="29" spans="1:8" ht="25.5" x14ac:dyDescent="0.25">
      <c r="A29" s="12"/>
      <c r="B29" s="12">
        <v>37</v>
      </c>
      <c r="C29" s="63" t="s">
        <v>68</v>
      </c>
      <c r="D29" s="8">
        <v>9970.75</v>
      </c>
      <c r="E29" s="9">
        <v>10500</v>
      </c>
      <c r="F29" s="9">
        <v>10500</v>
      </c>
      <c r="G29" s="9">
        <v>10500</v>
      </c>
      <c r="H29" s="9">
        <v>10500</v>
      </c>
    </row>
    <row r="30" spans="1:8" x14ac:dyDescent="0.25">
      <c r="A30" s="12"/>
      <c r="B30" s="12">
        <v>38</v>
      </c>
      <c r="C30" s="12" t="s">
        <v>69</v>
      </c>
      <c r="D30" s="8">
        <v>222.9</v>
      </c>
      <c r="E30" s="9">
        <v>230</v>
      </c>
      <c r="F30" s="9">
        <v>230</v>
      </c>
      <c r="G30" s="9">
        <v>230</v>
      </c>
      <c r="H30" s="9">
        <v>230</v>
      </c>
    </row>
    <row r="31" spans="1:8" ht="25.5" x14ac:dyDescent="0.25">
      <c r="A31" s="14">
        <v>4</v>
      </c>
      <c r="B31" s="15"/>
      <c r="C31" s="26" t="s">
        <v>11</v>
      </c>
      <c r="D31" s="66">
        <f>D32+D33</f>
        <v>8724.65</v>
      </c>
      <c r="E31" s="67">
        <f>E32+E33</f>
        <v>62702</v>
      </c>
      <c r="F31" s="67">
        <f>F32+F33</f>
        <v>25900</v>
      </c>
      <c r="G31" s="67">
        <f>SUM(G32:G33)</f>
        <v>25900</v>
      </c>
      <c r="H31" s="67">
        <f>SUM(H32:H33)</f>
        <v>25900</v>
      </c>
    </row>
    <row r="32" spans="1:8" ht="25.5" x14ac:dyDescent="0.25">
      <c r="A32" s="14"/>
      <c r="B32" s="16">
        <v>42</v>
      </c>
      <c r="C32" s="27" t="str">
        <f t="shared" ref="C32" si="0">C33</f>
        <v>Rashodi za dodatna ulaganja na nef.imovini</v>
      </c>
      <c r="D32" s="8">
        <v>8724.65</v>
      </c>
      <c r="E32" s="9">
        <v>9100</v>
      </c>
      <c r="F32" s="9">
        <v>9100</v>
      </c>
      <c r="G32" s="9">
        <v>9100</v>
      </c>
      <c r="H32" s="9">
        <v>9100</v>
      </c>
    </row>
    <row r="33" spans="1:8" ht="25.5" x14ac:dyDescent="0.25">
      <c r="A33" s="16"/>
      <c r="B33" s="16">
        <v>45</v>
      </c>
      <c r="C33" s="27" t="s">
        <v>70</v>
      </c>
      <c r="D33" s="8"/>
      <c r="E33" s="9">
        <v>53602</v>
      </c>
      <c r="F33" s="9">
        <v>16800</v>
      </c>
      <c r="G33" s="9">
        <v>16800</v>
      </c>
      <c r="H33" s="10">
        <v>16800</v>
      </c>
    </row>
    <row r="34" spans="1:8" x14ac:dyDescent="0.25">
      <c r="A34" s="80">
        <v>9</v>
      </c>
      <c r="B34" s="81">
        <v>9222</v>
      </c>
      <c r="C34" s="72" t="s">
        <v>150</v>
      </c>
      <c r="D34" s="72">
        <v>0</v>
      </c>
      <c r="E34" s="72">
        <v>4306</v>
      </c>
      <c r="F34" s="72">
        <v>0</v>
      </c>
      <c r="G34" s="72">
        <v>0</v>
      </c>
      <c r="H34" s="72">
        <v>0</v>
      </c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opLeftCell="A31" workbookViewId="0">
      <selection activeCell="B9" sqref="B9"/>
    </sheetView>
  </sheetViews>
  <sheetFormatPr defaultRowHeight="15" x14ac:dyDescent="0.25"/>
  <cols>
    <col min="1" max="1" width="25.28515625" customWidth="1"/>
    <col min="2" max="2" width="19.5703125" customWidth="1"/>
    <col min="3" max="3" width="16.7109375" customWidth="1"/>
    <col min="4" max="4" width="17.28515625" customWidth="1"/>
    <col min="5" max="5" width="18.42578125" customWidth="1"/>
    <col min="6" max="6" width="18.140625" customWidth="1"/>
  </cols>
  <sheetData>
    <row r="1" spans="1:6" ht="42" customHeight="1" x14ac:dyDescent="0.25">
      <c r="A1" s="96" t="s">
        <v>95</v>
      </c>
      <c r="B1" s="96"/>
      <c r="C1" s="96"/>
      <c r="D1" s="96"/>
      <c r="E1" s="96"/>
      <c r="F1" s="96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96" t="s">
        <v>17</v>
      </c>
      <c r="B3" s="96"/>
      <c r="C3" s="96"/>
      <c r="D3" s="96"/>
      <c r="E3" s="96"/>
      <c r="F3" s="96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96" t="s">
        <v>4</v>
      </c>
      <c r="B5" s="96"/>
      <c r="C5" s="96"/>
      <c r="D5" s="96"/>
      <c r="E5" s="96"/>
      <c r="F5" s="96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96" t="s">
        <v>40</v>
      </c>
      <c r="B7" s="96"/>
      <c r="C7" s="96"/>
      <c r="D7" s="96"/>
      <c r="E7" s="96"/>
      <c r="F7" s="96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42</v>
      </c>
      <c r="B9" s="89" t="s">
        <v>92</v>
      </c>
      <c r="C9" s="21" t="s">
        <v>89</v>
      </c>
      <c r="D9" s="21" t="s">
        <v>93</v>
      </c>
      <c r="E9" s="21" t="s">
        <v>29</v>
      </c>
      <c r="F9" s="21" t="s">
        <v>94</v>
      </c>
    </row>
    <row r="10" spans="1:6" x14ac:dyDescent="0.25">
      <c r="A10" s="41" t="s">
        <v>0</v>
      </c>
      <c r="B10" s="87">
        <f>B12+B14+B16+B17+B19+B20+B21+B22+B24</f>
        <v>759804.1</v>
      </c>
      <c r="C10" s="65">
        <f>C11+C13+C15+C18+C23</f>
        <v>702974</v>
      </c>
      <c r="D10" s="65">
        <f>D11+D13+D15+D18+D23</f>
        <v>983309</v>
      </c>
      <c r="E10" s="65">
        <f>SUM(E11+E13+E15+E18)</f>
        <v>982559</v>
      </c>
      <c r="F10" s="65">
        <f>SUM(F11+F15+F18)</f>
        <v>982559</v>
      </c>
    </row>
    <row r="11" spans="1:6" x14ac:dyDescent="0.25">
      <c r="A11" s="26" t="s">
        <v>46</v>
      </c>
      <c r="B11" s="88">
        <f>B12</f>
        <v>22192.92</v>
      </c>
      <c r="C11" s="65">
        <f>C12</f>
        <v>0</v>
      </c>
      <c r="D11" s="65">
        <f>D12</f>
        <v>45181</v>
      </c>
      <c r="E11" s="65">
        <v>44431</v>
      </c>
      <c r="F11" s="65">
        <v>44431</v>
      </c>
    </row>
    <row r="12" spans="1:6" x14ac:dyDescent="0.25">
      <c r="A12" s="82" t="s">
        <v>47</v>
      </c>
      <c r="B12" s="9">
        <v>22192.92</v>
      </c>
      <c r="C12" s="9">
        <v>0</v>
      </c>
      <c r="D12" s="9">
        <v>45181</v>
      </c>
      <c r="E12" s="9">
        <v>44431</v>
      </c>
      <c r="F12" s="9">
        <v>44431</v>
      </c>
    </row>
    <row r="13" spans="1:6" x14ac:dyDescent="0.25">
      <c r="A13" s="28" t="s">
        <v>48</v>
      </c>
      <c r="B13" s="67">
        <f>B14</f>
        <v>650.03</v>
      </c>
      <c r="C13" s="67">
        <f>C14</f>
        <v>450</v>
      </c>
      <c r="D13" s="67">
        <f>D14</f>
        <v>0</v>
      </c>
      <c r="E13" s="67">
        <v>0</v>
      </c>
      <c r="F13" s="67">
        <v>0</v>
      </c>
    </row>
    <row r="14" spans="1:6" ht="25.5" x14ac:dyDescent="0.25">
      <c r="A14" s="63" t="s">
        <v>74</v>
      </c>
      <c r="B14" s="8">
        <v>650.03</v>
      </c>
      <c r="C14" s="9">
        <v>450</v>
      </c>
      <c r="D14" s="9"/>
      <c r="E14" s="9"/>
      <c r="F14" s="9"/>
    </row>
    <row r="15" spans="1:6" ht="25.5" x14ac:dyDescent="0.25">
      <c r="A15" s="11" t="s">
        <v>44</v>
      </c>
      <c r="B15" s="66">
        <f>B16+B17</f>
        <v>62200</v>
      </c>
      <c r="C15" s="67">
        <f>C16+C17</f>
        <v>2580</v>
      </c>
      <c r="D15" s="67">
        <f>D16+D17</f>
        <v>79260</v>
      </c>
      <c r="E15" s="67">
        <f>SUM(E16:E17)</f>
        <v>79260</v>
      </c>
      <c r="F15" s="67">
        <f>SUM(F16:F17)</f>
        <v>79260</v>
      </c>
    </row>
    <row r="16" spans="1:6" ht="25.5" x14ac:dyDescent="0.25">
      <c r="A16" s="83" t="s">
        <v>45</v>
      </c>
      <c r="B16" s="8">
        <v>0</v>
      </c>
      <c r="C16" s="9">
        <v>2580</v>
      </c>
      <c r="D16" s="9">
        <v>500</v>
      </c>
      <c r="E16" s="9">
        <v>500</v>
      </c>
      <c r="F16" s="9">
        <v>500</v>
      </c>
    </row>
    <row r="17" spans="1:6" x14ac:dyDescent="0.25">
      <c r="A17" s="83" t="s">
        <v>80</v>
      </c>
      <c r="B17" s="8">
        <v>62200</v>
      </c>
      <c r="C17" s="9">
        <v>0</v>
      </c>
      <c r="D17" s="9">
        <v>78760</v>
      </c>
      <c r="E17" s="9">
        <v>78760</v>
      </c>
      <c r="F17" s="9">
        <v>78760</v>
      </c>
    </row>
    <row r="18" spans="1:6" x14ac:dyDescent="0.25">
      <c r="A18" s="69" t="s">
        <v>43</v>
      </c>
      <c r="B18" s="66">
        <f>B19+B20+B21+B22</f>
        <v>674703.14999999991</v>
      </c>
      <c r="C18" s="67">
        <f>C19+C20+C21+C22</f>
        <v>699944</v>
      </c>
      <c r="D18" s="67">
        <f>D19+D20+D21+D22</f>
        <v>858868</v>
      </c>
      <c r="E18" s="67">
        <f>SUM(E19:E22)</f>
        <v>858868</v>
      </c>
      <c r="F18" s="67">
        <f>SUM(F19:F22)</f>
        <v>858868</v>
      </c>
    </row>
    <row r="19" spans="1:6" x14ac:dyDescent="0.25">
      <c r="A19" s="18" t="s">
        <v>77</v>
      </c>
      <c r="B19" s="8">
        <v>0</v>
      </c>
      <c r="C19" s="9"/>
      <c r="D19" s="9">
        <v>0</v>
      </c>
      <c r="E19" s="9">
        <v>0</v>
      </c>
      <c r="F19" s="9">
        <v>0</v>
      </c>
    </row>
    <row r="20" spans="1:6" x14ac:dyDescent="0.25">
      <c r="A20" s="18" t="s">
        <v>78</v>
      </c>
      <c r="B20" s="8">
        <v>18482.689999999999</v>
      </c>
      <c r="C20" s="9"/>
      <c r="D20" s="9">
        <v>26724</v>
      </c>
      <c r="E20" s="9">
        <v>26724</v>
      </c>
      <c r="F20" s="9">
        <v>26724</v>
      </c>
    </row>
    <row r="21" spans="1:6" x14ac:dyDescent="0.25">
      <c r="A21" s="68" t="s">
        <v>79</v>
      </c>
      <c r="B21" s="8">
        <v>656220.46</v>
      </c>
      <c r="C21" s="9">
        <v>667792</v>
      </c>
      <c r="D21" s="9">
        <v>802144</v>
      </c>
      <c r="E21" s="9">
        <v>802144</v>
      </c>
      <c r="F21" s="10">
        <v>802144</v>
      </c>
    </row>
    <row r="22" spans="1:6" x14ac:dyDescent="0.25">
      <c r="A22" s="68" t="s">
        <v>81</v>
      </c>
      <c r="B22" s="8"/>
      <c r="C22" s="9">
        <v>32152</v>
      </c>
      <c r="D22" s="9">
        <v>30000</v>
      </c>
      <c r="E22" s="9">
        <v>30000</v>
      </c>
      <c r="F22" s="10">
        <v>30000</v>
      </c>
    </row>
    <row r="23" spans="1:6" x14ac:dyDescent="0.25">
      <c r="A23" s="41" t="s">
        <v>75</v>
      </c>
      <c r="B23" s="66">
        <f>B24</f>
        <v>58</v>
      </c>
      <c r="C23" s="67">
        <f>C24</f>
        <v>0</v>
      </c>
      <c r="D23" s="67">
        <f>D24</f>
        <v>0</v>
      </c>
      <c r="E23" s="86">
        <v>0</v>
      </c>
      <c r="F23" s="85">
        <v>0</v>
      </c>
    </row>
    <row r="24" spans="1:6" x14ac:dyDescent="0.25">
      <c r="A24" s="13" t="s">
        <v>76</v>
      </c>
      <c r="B24" s="8">
        <v>58</v>
      </c>
      <c r="C24" s="9">
        <v>0</v>
      </c>
      <c r="D24" s="9">
        <v>0</v>
      </c>
      <c r="E24" s="9">
        <v>0</v>
      </c>
      <c r="F24" s="10">
        <v>0</v>
      </c>
    </row>
    <row r="27" spans="1:6" ht="15.75" customHeight="1" x14ac:dyDescent="0.25">
      <c r="A27" s="96" t="s">
        <v>41</v>
      </c>
      <c r="B27" s="96"/>
      <c r="C27" s="96"/>
      <c r="D27" s="96"/>
      <c r="E27" s="96"/>
      <c r="F27" s="96"/>
    </row>
    <row r="28" spans="1:6" ht="18" x14ac:dyDescent="0.25">
      <c r="A28" s="25"/>
      <c r="B28" s="25"/>
      <c r="C28" s="25"/>
      <c r="D28" s="25"/>
      <c r="E28" s="5"/>
      <c r="F28" s="5"/>
    </row>
    <row r="29" spans="1:6" ht="25.5" x14ac:dyDescent="0.25">
      <c r="A29" s="21" t="s">
        <v>42</v>
      </c>
      <c r="B29" s="89" t="s">
        <v>92</v>
      </c>
      <c r="C29" s="21" t="s">
        <v>89</v>
      </c>
      <c r="D29" s="21" t="s">
        <v>93</v>
      </c>
      <c r="E29" s="21" t="s">
        <v>29</v>
      </c>
      <c r="F29" s="21" t="s">
        <v>94</v>
      </c>
    </row>
    <row r="30" spans="1:6" x14ac:dyDescent="0.25">
      <c r="A30" s="41" t="s">
        <v>1</v>
      </c>
      <c r="B30" s="87">
        <f>B32+B34+B36+B37+B39+B40+B41+B42</f>
        <v>763037.25999999989</v>
      </c>
      <c r="C30" s="65">
        <f>C31+C33+C35+C38+C43</f>
        <v>871961.25</v>
      </c>
      <c r="D30" s="65">
        <f t="shared" ref="D30:F44" si="0">D10</f>
        <v>983309</v>
      </c>
      <c r="E30" s="65">
        <f t="shared" si="0"/>
        <v>982559</v>
      </c>
      <c r="F30" s="65">
        <f t="shared" si="0"/>
        <v>982559</v>
      </c>
    </row>
    <row r="31" spans="1:6" ht="15.75" customHeight="1" x14ac:dyDescent="0.25">
      <c r="A31" s="26" t="s">
        <v>46</v>
      </c>
      <c r="B31" s="66">
        <f>B32</f>
        <v>22192.92</v>
      </c>
      <c r="C31" s="9">
        <f>C32</f>
        <v>35324</v>
      </c>
      <c r="D31" s="9">
        <f t="shared" si="0"/>
        <v>45181</v>
      </c>
      <c r="E31" s="9">
        <f t="shared" si="0"/>
        <v>44431</v>
      </c>
      <c r="F31" s="9">
        <f t="shared" si="0"/>
        <v>44431</v>
      </c>
    </row>
    <row r="32" spans="1:6" x14ac:dyDescent="0.25">
      <c r="A32" s="13" t="s">
        <v>47</v>
      </c>
      <c r="B32" s="8">
        <v>22192.92</v>
      </c>
      <c r="C32" s="9">
        <v>35324</v>
      </c>
      <c r="D32" s="9">
        <f t="shared" si="0"/>
        <v>45181</v>
      </c>
      <c r="E32" s="9">
        <f t="shared" si="0"/>
        <v>44431</v>
      </c>
      <c r="F32" s="9">
        <f t="shared" si="0"/>
        <v>44431</v>
      </c>
    </row>
    <row r="33" spans="1:6" x14ac:dyDescent="0.25">
      <c r="A33" s="28" t="s">
        <v>48</v>
      </c>
      <c r="B33" s="66">
        <f>B34</f>
        <v>954.13</v>
      </c>
      <c r="C33" s="9">
        <v>450</v>
      </c>
      <c r="D33" s="9">
        <f t="shared" si="0"/>
        <v>0</v>
      </c>
      <c r="E33" s="9">
        <f t="shared" si="0"/>
        <v>0</v>
      </c>
      <c r="F33" s="9">
        <f t="shared" si="0"/>
        <v>0</v>
      </c>
    </row>
    <row r="34" spans="1:6" ht="25.5" x14ac:dyDescent="0.25">
      <c r="A34" s="18" t="s">
        <v>73</v>
      </c>
      <c r="B34" s="8">
        <v>954.13</v>
      </c>
      <c r="C34" s="9">
        <v>450</v>
      </c>
      <c r="D34" s="9">
        <f t="shared" si="0"/>
        <v>0</v>
      </c>
      <c r="E34" s="9">
        <f t="shared" si="0"/>
        <v>0</v>
      </c>
      <c r="F34" s="9">
        <f t="shared" si="0"/>
        <v>0</v>
      </c>
    </row>
    <row r="35" spans="1:6" ht="30" customHeight="1" x14ac:dyDescent="0.25">
      <c r="A35" s="69" t="str">
        <f t="shared" ref="A35" si="1">A15</f>
        <v>4 Prihodi za posebne namjene</v>
      </c>
      <c r="B35" s="66">
        <f>B36+B37</f>
        <v>62200</v>
      </c>
      <c r="C35" s="67">
        <v>110342.25</v>
      </c>
      <c r="D35" s="9">
        <f t="shared" si="0"/>
        <v>79260</v>
      </c>
      <c r="E35" s="9">
        <f t="shared" si="0"/>
        <v>79260</v>
      </c>
      <c r="F35" s="9">
        <f t="shared" si="0"/>
        <v>79260</v>
      </c>
    </row>
    <row r="36" spans="1:6" ht="25.5" customHeight="1" x14ac:dyDescent="0.25">
      <c r="A36" s="18" t="str">
        <f>A16</f>
        <v xml:space="preserve">  43 Ostali prihodi za posebne namjene</v>
      </c>
      <c r="B36" s="8"/>
      <c r="C36" s="9">
        <v>2580</v>
      </c>
      <c r="D36" s="9">
        <f t="shared" si="0"/>
        <v>500</v>
      </c>
      <c r="E36" s="9">
        <f t="shared" si="0"/>
        <v>500</v>
      </c>
      <c r="F36" s="9">
        <f t="shared" si="0"/>
        <v>500</v>
      </c>
    </row>
    <row r="37" spans="1:6" ht="25.5" customHeight="1" x14ac:dyDescent="0.25">
      <c r="A37" s="18" t="s">
        <v>80</v>
      </c>
      <c r="B37" s="8">
        <v>62200</v>
      </c>
      <c r="C37" s="9">
        <v>107762.25</v>
      </c>
      <c r="D37" s="9">
        <f t="shared" si="0"/>
        <v>78760</v>
      </c>
      <c r="E37" s="9">
        <f t="shared" si="0"/>
        <v>78760</v>
      </c>
      <c r="F37" s="9">
        <f t="shared" si="0"/>
        <v>78760</v>
      </c>
    </row>
    <row r="38" spans="1:6" x14ac:dyDescent="0.25">
      <c r="A38" s="69" t="str">
        <f>A18</f>
        <v>5 Pomoći</v>
      </c>
      <c r="B38" s="66">
        <f>B39+B40+B41+B42</f>
        <v>677690.20999999985</v>
      </c>
      <c r="C38" s="9">
        <f>SUM(C39:C42)</f>
        <v>725845</v>
      </c>
      <c r="D38" s="9">
        <f t="shared" si="0"/>
        <v>858868</v>
      </c>
      <c r="E38" s="9">
        <f t="shared" si="0"/>
        <v>858868</v>
      </c>
      <c r="F38" s="9">
        <f t="shared" si="0"/>
        <v>858868</v>
      </c>
    </row>
    <row r="39" spans="1:6" x14ac:dyDescent="0.25">
      <c r="A39" s="18" t="str">
        <f>A19</f>
        <v>52 Ostale pomoći</v>
      </c>
      <c r="B39" s="8">
        <v>0</v>
      </c>
      <c r="C39" s="9">
        <f t="shared" ref="C39:C44" si="2">C19</f>
        <v>0</v>
      </c>
      <c r="D39" s="9">
        <f t="shared" si="0"/>
        <v>0</v>
      </c>
      <c r="E39" s="9">
        <f t="shared" si="0"/>
        <v>0</v>
      </c>
      <c r="F39" s="9">
        <f t="shared" si="0"/>
        <v>0</v>
      </c>
    </row>
    <row r="40" spans="1:6" x14ac:dyDescent="0.25">
      <c r="A40" s="18" t="str">
        <f>A20</f>
        <v>56Fondovi EU</v>
      </c>
      <c r="B40" s="8">
        <v>18482.689999999999</v>
      </c>
      <c r="C40" s="9">
        <v>25901</v>
      </c>
      <c r="D40" s="9">
        <f t="shared" si="0"/>
        <v>26724</v>
      </c>
      <c r="E40" s="9">
        <f t="shared" si="0"/>
        <v>26724</v>
      </c>
      <c r="F40" s="9">
        <f t="shared" si="0"/>
        <v>26724</v>
      </c>
    </row>
    <row r="41" spans="1:6" x14ac:dyDescent="0.25">
      <c r="A41" s="18" t="str">
        <f>A21</f>
        <v>58 Ostale pomoći-PK</v>
      </c>
      <c r="B41" s="8">
        <v>634921.06999999995</v>
      </c>
      <c r="C41" s="9">
        <v>667792</v>
      </c>
      <c r="D41" s="9">
        <f t="shared" si="0"/>
        <v>802144</v>
      </c>
      <c r="E41" s="9">
        <f t="shared" si="0"/>
        <v>802144</v>
      </c>
      <c r="F41" s="9">
        <f t="shared" si="0"/>
        <v>802144</v>
      </c>
    </row>
    <row r="42" spans="1:6" x14ac:dyDescent="0.25">
      <c r="A42" s="18" t="str">
        <f>$A$22</f>
        <v>59Pomoći/Fondovi EU PK</v>
      </c>
      <c r="B42" s="8">
        <v>24286.45</v>
      </c>
      <c r="C42" s="9">
        <v>32152</v>
      </c>
      <c r="D42" s="9">
        <f t="shared" si="0"/>
        <v>30000</v>
      </c>
      <c r="E42" s="9">
        <f t="shared" si="0"/>
        <v>30000</v>
      </c>
      <c r="F42" s="9">
        <f t="shared" si="0"/>
        <v>30000</v>
      </c>
    </row>
    <row r="43" spans="1:6" x14ac:dyDescent="0.25">
      <c r="A43" s="69" t="str">
        <f>A23</f>
        <v>6 Donacije</v>
      </c>
      <c r="B43" s="66">
        <f>B44</f>
        <v>0</v>
      </c>
      <c r="C43" s="9">
        <f t="shared" si="2"/>
        <v>0</v>
      </c>
      <c r="D43" s="9">
        <f t="shared" si="0"/>
        <v>0</v>
      </c>
      <c r="E43" s="9">
        <f t="shared" si="0"/>
        <v>0</v>
      </c>
      <c r="F43" s="9">
        <f t="shared" si="0"/>
        <v>0</v>
      </c>
    </row>
    <row r="44" spans="1:6" x14ac:dyDescent="0.25">
      <c r="A44" s="18" t="str">
        <f>A24</f>
        <v>62 Donacije</v>
      </c>
      <c r="B44" s="8">
        <v>0</v>
      </c>
      <c r="C44" s="9">
        <f t="shared" si="2"/>
        <v>0</v>
      </c>
      <c r="D44" s="9">
        <f t="shared" si="0"/>
        <v>0</v>
      </c>
      <c r="E44" s="9">
        <f t="shared" si="0"/>
        <v>0</v>
      </c>
      <c r="F44" s="10">
        <f t="shared" si="0"/>
        <v>0</v>
      </c>
    </row>
  </sheetData>
  <mergeCells count="5">
    <mergeCell ref="A1:F1"/>
    <mergeCell ref="A3:F3"/>
    <mergeCell ref="A5:F5"/>
    <mergeCell ref="A7:F7"/>
    <mergeCell ref="A27:F27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opLeftCell="A28" workbookViewId="0">
      <selection activeCell="F17" sqref="F17"/>
    </sheetView>
  </sheetViews>
  <sheetFormatPr defaultRowHeight="15" x14ac:dyDescent="0.25"/>
  <cols>
    <col min="1" max="1" width="37.7109375" customWidth="1"/>
    <col min="2" max="2" width="17.28515625" customWidth="1"/>
    <col min="3" max="3" width="18" customWidth="1"/>
    <col min="4" max="4" width="16.85546875" customWidth="1"/>
    <col min="5" max="5" width="18.7109375" customWidth="1"/>
    <col min="6" max="6" width="17.7109375" customWidth="1"/>
  </cols>
  <sheetData>
    <row r="1" spans="1:6" ht="42" customHeight="1" x14ac:dyDescent="0.25">
      <c r="A1" s="96" t="s">
        <v>96</v>
      </c>
      <c r="B1" s="96"/>
      <c r="C1" s="96"/>
      <c r="D1" s="96"/>
      <c r="E1" s="96"/>
      <c r="F1" s="9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6" t="s">
        <v>17</v>
      </c>
      <c r="B3" s="96"/>
      <c r="C3" s="96"/>
      <c r="D3" s="96"/>
      <c r="E3" s="97"/>
      <c r="F3" s="9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6" t="s">
        <v>4</v>
      </c>
      <c r="B5" s="98"/>
      <c r="C5" s="98"/>
      <c r="D5" s="98"/>
      <c r="E5" s="98"/>
      <c r="F5" s="98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6" t="s">
        <v>12</v>
      </c>
      <c r="B7" s="117"/>
      <c r="C7" s="117"/>
      <c r="D7" s="117"/>
      <c r="E7" s="117"/>
      <c r="F7" s="11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42</v>
      </c>
      <c r="B9" s="20" t="s">
        <v>92</v>
      </c>
      <c r="C9" s="21" t="s">
        <v>89</v>
      </c>
      <c r="D9" s="21" t="s">
        <v>93</v>
      </c>
      <c r="E9" s="21" t="s">
        <v>29</v>
      </c>
      <c r="F9" s="21" t="s">
        <v>94</v>
      </c>
    </row>
    <row r="10" spans="1:6" ht="15.75" customHeight="1" x14ac:dyDescent="0.25">
      <c r="A10" s="11" t="s">
        <v>13</v>
      </c>
      <c r="B10" s="66">
        <f>B11</f>
        <v>763037.26</v>
      </c>
      <c r="C10" s="67">
        <f>C11</f>
        <v>871961.25</v>
      </c>
      <c r="D10" s="67">
        <f>D11</f>
        <v>983309</v>
      </c>
      <c r="E10" s="67">
        <f>SUM(E11)</f>
        <v>982559</v>
      </c>
      <c r="F10" s="67">
        <f>F11</f>
        <v>982559</v>
      </c>
    </row>
    <row r="11" spans="1:6" ht="15.75" customHeight="1" x14ac:dyDescent="0.25">
      <c r="A11" s="11" t="s">
        <v>82</v>
      </c>
      <c r="B11" s="8">
        <f>B13+B15+B17</f>
        <v>763037.26</v>
      </c>
      <c r="C11" s="9">
        <f>C13+C15+C17+C18</f>
        <v>871961.25</v>
      </c>
      <c r="D11" s="9">
        <f>D13+D15+D17</f>
        <v>983309</v>
      </c>
      <c r="E11" s="9">
        <f>SUM(E13+E15+E17)</f>
        <v>982559</v>
      </c>
      <c r="F11" s="9">
        <f>SUM(F13+F15+F17)</f>
        <v>982559</v>
      </c>
    </row>
    <row r="12" spans="1:6" x14ac:dyDescent="0.25">
      <c r="A12" s="18" t="s">
        <v>83</v>
      </c>
      <c r="B12" s="8">
        <v>733618.66</v>
      </c>
      <c r="C12" s="9">
        <f>SUM(C13)</f>
        <v>765339</v>
      </c>
      <c r="D12" s="9"/>
      <c r="E12" s="9"/>
      <c r="F12" s="9"/>
    </row>
    <row r="13" spans="1:6" x14ac:dyDescent="0.25">
      <c r="A13" s="17" t="s">
        <v>84</v>
      </c>
      <c r="B13" s="8">
        <v>733618.66</v>
      </c>
      <c r="C13" s="9">
        <v>765339</v>
      </c>
      <c r="D13" s="9">
        <v>924665</v>
      </c>
      <c r="E13" s="9">
        <v>923915</v>
      </c>
      <c r="F13" s="9">
        <v>923915</v>
      </c>
    </row>
    <row r="14" spans="1:6" x14ac:dyDescent="0.25">
      <c r="A14" s="19" t="s">
        <v>85</v>
      </c>
      <c r="B14" s="8">
        <v>0</v>
      </c>
      <c r="C14" s="9">
        <f>SUM(C15)</f>
        <v>53602.25</v>
      </c>
      <c r="D14" s="9"/>
      <c r="E14" s="9"/>
      <c r="F14" s="10"/>
    </row>
    <row r="15" spans="1:6" ht="30" customHeight="1" x14ac:dyDescent="0.25">
      <c r="A15" s="16" t="s">
        <v>86</v>
      </c>
      <c r="B15" s="8"/>
      <c r="C15" s="9">
        <v>53602.25</v>
      </c>
      <c r="D15" s="9">
        <v>0</v>
      </c>
      <c r="E15" s="9">
        <v>0</v>
      </c>
      <c r="F15" s="10">
        <v>0</v>
      </c>
    </row>
    <row r="16" spans="1:6" ht="24" customHeight="1" x14ac:dyDescent="0.25">
      <c r="A16" s="70" t="s">
        <v>87</v>
      </c>
      <c r="B16" s="8">
        <v>29418.6</v>
      </c>
      <c r="C16" s="9">
        <f>SUM(C17)</f>
        <v>48714</v>
      </c>
      <c r="D16" s="9"/>
      <c r="E16" s="9"/>
      <c r="F16" s="10"/>
    </row>
    <row r="17" spans="1:6" ht="25.5" customHeight="1" x14ac:dyDescent="0.25">
      <c r="A17" s="16" t="s">
        <v>88</v>
      </c>
      <c r="B17" s="8">
        <v>29418.6</v>
      </c>
      <c r="C17" s="9">
        <v>48714</v>
      </c>
      <c r="D17" s="9">
        <v>58644</v>
      </c>
      <c r="E17" s="9">
        <v>58644</v>
      </c>
      <c r="F17" s="10">
        <v>58644</v>
      </c>
    </row>
    <row r="18" spans="1:6" x14ac:dyDescent="0.25">
      <c r="A18" s="84" t="s">
        <v>152</v>
      </c>
      <c r="B18" s="93"/>
      <c r="C18" s="72">
        <v>4306</v>
      </c>
      <c r="D18" s="72">
        <v>0</v>
      </c>
      <c r="E18" s="72"/>
      <c r="F18" s="7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H14" sqref="H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4" width="18.7109375" customWidth="1"/>
    <col min="5" max="5" width="20.140625" customWidth="1"/>
    <col min="6" max="6" width="19.28515625" customWidth="1"/>
    <col min="7" max="7" width="20" customWidth="1"/>
    <col min="8" max="8" width="20.140625" customWidth="1"/>
  </cols>
  <sheetData>
    <row r="1" spans="1:8" ht="42" customHeight="1" x14ac:dyDescent="0.25">
      <c r="A1" s="96" t="s">
        <v>96</v>
      </c>
      <c r="B1" s="96"/>
      <c r="C1" s="96"/>
      <c r="D1" s="96"/>
      <c r="E1" s="96"/>
      <c r="F1" s="96"/>
      <c r="G1" s="96"/>
      <c r="H1" s="9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6" t="s">
        <v>17</v>
      </c>
      <c r="B3" s="96"/>
      <c r="C3" s="96"/>
      <c r="D3" s="96"/>
      <c r="E3" s="96"/>
      <c r="F3" s="96"/>
      <c r="G3" s="96"/>
      <c r="H3" s="9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6" t="s">
        <v>50</v>
      </c>
      <c r="B5" s="96"/>
      <c r="C5" s="96"/>
      <c r="D5" s="96"/>
      <c r="E5" s="96"/>
      <c r="F5" s="96"/>
      <c r="G5" s="96"/>
      <c r="H5" s="9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28</v>
      </c>
      <c r="D7" s="20" t="s">
        <v>92</v>
      </c>
      <c r="E7" s="21" t="s">
        <v>89</v>
      </c>
      <c r="F7" s="21" t="s">
        <v>93</v>
      </c>
      <c r="G7" s="21" t="s">
        <v>29</v>
      </c>
      <c r="H7" s="21" t="s">
        <v>94</v>
      </c>
    </row>
    <row r="8" spans="1:8" x14ac:dyDescent="0.25">
      <c r="A8" s="39"/>
      <c r="B8" s="40"/>
      <c r="C8" s="38" t="s">
        <v>52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21</v>
      </c>
      <c r="D10" s="8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11"/>
      <c r="B11" s="16"/>
      <c r="C11" s="42"/>
      <c r="D11" s="8"/>
      <c r="E11" s="9"/>
      <c r="F11" s="9"/>
      <c r="G11" s="9"/>
      <c r="H11" s="9"/>
    </row>
    <row r="12" spans="1:8" x14ac:dyDescent="0.25">
      <c r="A12" s="11"/>
      <c r="B12" s="16"/>
      <c r="C12" s="38" t="s">
        <v>55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15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22</v>
      </c>
      <c r="D14" s="8">
        <v>0</v>
      </c>
      <c r="E14" s="9">
        <v>0</v>
      </c>
      <c r="F14" s="9">
        <v>0</v>
      </c>
      <c r="G14" s="9">
        <v>0</v>
      </c>
      <c r="H14" s="10">
        <v>0</v>
      </c>
    </row>
    <row r="16" spans="1:8" x14ac:dyDescent="0.25">
      <c r="D16" s="7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F16" sqref="F16"/>
    </sheetView>
  </sheetViews>
  <sheetFormatPr defaultRowHeight="15" x14ac:dyDescent="0.25"/>
  <cols>
    <col min="1" max="1" width="25.28515625" customWidth="1"/>
    <col min="2" max="2" width="19.140625" customWidth="1"/>
    <col min="3" max="3" width="17.140625" customWidth="1"/>
    <col min="4" max="4" width="15.7109375" customWidth="1"/>
    <col min="5" max="5" width="17.7109375" customWidth="1"/>
    <col min="6" max="6" width="17.85546875" customWidth="1"/>
  </cols>
  <sheetData>
    <row r="1" spans="1:6" ht="42" customHeight="1" x14ac:dyDescent="0.25">
      <c r="A1" s="96" t="s">
        <v>96</v>
      </c>
      <c r="B1" s="96"/>
      <c r="C1" s="96"/>
      <c r="D1" s="96"/>
      <c r="E1" s="96"/>
      <c r="F1" s="96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96" t="s">
        <v>17</v>
      </c>
      <c r="B3" s="96"/>
      <c r="C3" s="96"/>
      <c r="D3" s="96"/>
      <c r="E3" s="96"/>
      <c r="F3" s="96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96" t="s">
        <v>51</v>
      </c>
      <c r="B5" s="96"/>
      <c r="C5" s="96"/>
      <c r="D5" s="96"/>
      <c r="E5" s="96"/>
      <c r="F5" s="96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42</v>
      </c>
      <c r="B7" s="20" t="s">
        <v>92</v>
      </c>
      <c r="C7" s="21" t="s">
        <v>89</v>
      </c>
      <c r="D7" s="21" t="s">
        <v>93</v>
      </c>
      <c r="E7" s="21" t="s">
        <v>29</v>
      </c>
      <c r="F7" s="21" t="s">
        <v>94</v>
      </c>
    </row>
    <row r="8" spans="1:6" x14ac:dyDescent="0.25">
      <c r="A8" s="11" t="s">
        <v>52</v>
      </c>
      <c r="B8" s="8"/>
      <c r="C8" s="9"/>
      <c r="D8" s="9"/>
      <c r="E8" s="9"/>
      <c r="F8" s="9"/>
    </row>
    <row r="9" spans="1:6" ht="25.5" x14ac:dyDescent="0.25">
      <c r="A9" s="11" t="s">
        <v>53</v>
      </c>
      <c r="B9" s="8"/>
      <c r="C9" s="9"/>
      <c r="D9" s="9"/>
      <c r="E9" s="9"/>
      <c r="F9" s="9"/>
    </row>
    <row r="10" spans="1:6" ht="25.5" x14ac:dyDescent="0.25">
      <c r="A10" s="18" t="s">
        <v>54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55</v>
      </c>
      <c r="B12" s="8"/>
      <c r="C12" s="9"/>
      <c r="D12" s="9"/>
      <c r="E12" s="9"/>
      <c r="F12" s="9"/>
    </row>
    <row r="13" spans="1:6" x14ac:dyDescent="0.25">
      <c r="A13" s="26" t="s">
        <v>46</v>
      </c>
      <c r="B13" s="8"/>
      <c r="C13" s="9"/>
      <c r="D13" s="9"/>
      <c r="E13" s="9"/>
      <c r="F13" s="9"/>
    </row>
    <row r="14" spans="1:6" x14ac:dyDescent="0.25">
      <c r="A14" s="13" t="s">
        <v>47</v>
      </c>
      <c r="B14" s="8">
        <v>0</v>
      </c>
      <c r="C14" s="9">
        <v>0</v>
      </c>
      <c r="D14" s="9">
        <v>0</v>
      </c>
      <c r="E14" s="9">
        <v>0</v>
      </c>
      <c r="F14" s="10">
        <v>0</v>
      </c>
    </row>
    <row r="15" spans="1:6" x14ac:dyDescent="0.25">
      <c r="A15" s="26" t="s">
        <v>48</v>
      </c>
      <c r="B15" s="8"/>
      <c r="C15" s="9"/>
      <c r="D15" s="9"/>
      <c r="E15" s="9"/>
      <c r="F15" s="10"/>
    </row>
    <row r="16" spans="1:6" x14ac:dyDescent="0.25">
      <c r="A16" s="13" t="s">
        <v>49</v>
      </c>
      <c r="B16" s="8">
        <v>0</v>
      </c>
      <c r="C16" s="9">
        <v>0</v>
      </c>
      <c r="D16" s="9">
        <v>0</v>
      </c>
      <c r="E16" s="9">
        <v>0</v>
      </c>
      <c r="F16" s="10">
        <v>0</v>
      </c>
    </row>
    <row r="18" spans="2:2" x14ac:dyDescent="0.25">
      <c r="B18" s="73"/>
    </row>
  </sheetData>
  <mergeCells count="3">
    <mergeCell ref="A1:F1"/>
    <mergeCell ref="A3:F3"/>
    <mergeCell ref="A5:F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5"/>
  <sheetViews>
    <sheetView tabSelected="1" topLeftCell="A7" workbookViewId="0">
      <selection activeCell="B3" sqref="B3:J3"/>
    </sheetView>
  </sheetViews>
  <sheetFormatPr defaultRowHeight="15" x14ac:dyDescent="0.25"/>
  <cols>
    <col min="3" max="3" width="9.42578125" customWidth="1"/>
    <col min="4" max="4" width="21" customWidth="1"/>
    <col min="5" max="5" width="16.42578125" customWidth="1"/>
    <col min="6" max="6" width="16.28515625" customWidth="1"/>
    <col min="7" max="7" width="14.5703125" customWidth="1"/>
    <col min="8" max="8" width="13.140625" customWidth="1"/>
    <col min="9" max="9" width="16.28515625" customWidth="1"/>
  </cols>
  <sheetData>
    <row r="3" spans="1:10" ht="15.75" x14ac:dyDescent="0.25">
      <c r="B3" s="96" t="s">
        <v>153</v>
      </c>
      <c r="C3" s="96"/>
      <c r="D3" s="96"/>
      <c r="E3" s="96"/>
      <c r="F3" s="96"/>
      <c r="G3" s="96"/>
      <c r="H3" s="96"/>
      <c r="I3" s="96"/>
      <c r="J3" s="96"/>
    </row>
    <row r="6" spans="1:10" ht="15.75" x14ac:dyDescent="0.25">
      <c r="B6" s="96" t="s">
        <v>16</v>
      </c>
      <c r="C6" s="98"/>
      <c r="D6" s="98"/>
      <c r="E6" s="98"/>
      <c r="F6" s="98"/>
      <c r="G6" s="98"/>
      <c r="H6" s="98"/>
      <c r="I6" s="98"/>
      <c r="J6" s="98"/>
    </row>
    <row r="8" spans="1:10" x14ac:dyDescent="0.25">
      <c r="E8" s="78"/>
    </row>
    <row r="10" spans="1:10" ht="25.5" x14ac:dyDescent="0.25">
      <c r="A10" s="145" t="s">
        <v>18</v>
      </c>
      <c r="B10" s="146"/>
      <c r="C10" s="147"/>
      <c r="D10" s="20" t="s">
        <v>19</v>
      </c>
      <c r="E10" s="20" t="s">
        <v>92</v>
      </c>
      <c r="F10" s="21" t="s">
        <v>89</v>
      </c>
      <c r="G10" s="21" t="s">
        <v>93</v>
      </c>
      <c r="H10" s="21" t="s">
        <v>29</v>
      </c>
      <c r="I10" s="21" t="s">
        <v>94</v>
      </c>
    </row>
    <row r="11" spans="1:10" ht="39" customHeight="1" x14ac:dyDescent="0.25">
      <c r="A11" s="148" t="s">
        <v>99</v>
      </c>
      <c r="B11" s="149"/>
      <c r="C11" s="150"/>
      <c r="D11" s="91" t="s">
        <v>101</v>
      </c>
      <c r="E11" s="92">
        <f>E12</f>
        <v>29418.6</v>
      </c>
      <c r="F11" s="92">
        <f t="shared" ref="F11:I11" si="0">F12</f>
        <v>48714</v>
      </c>
      <c r="G11" s="92">
        <f t="shared" si="0"/>
        <v>58644</v>
      </c>
      <c r="H11" s="92">
        <f t="shared" si="0"/>
        <v>58644</v>
      </c>
      <c r="I11" s="92">
        <f t="shared" si="0"/>
        <v>58644</v>
      </c>
    </row>
    <row r="12" spans="1:10" ht="66.75" customHeight="1" x14ac:dyDescent="0.25">
      <c r="A12" s="133" t="s">
        <v>102</v>
      </c>
      <c r="B12" s="134"/>
      <c r="C12" s="135"/>
      <c r="D12" s="77" t="s">
        <v>103</v>
      </c>
      <c r="E12" s="90">
        <f t="shared" ref="E12:I12" si="1">E13+E17</f>
        <v>29418.6</v>
      </c>
      <c r="F12" s="90">
        <f>F13+F17</f>
        <v>48714</v>
      </c>
      <c r="G12" s="90">
        <f t="shared" si="1"/>
        <v>58644</v>
      </c>
      <c r="H12" s="90">
        <f t="shared" si="1"/>
        <v>58644</v>
      </c>
      <c r="I12" s="90">
        <f t="shared" si="1"/>
        <v>58644</v>
      </c>
    </row>
    <row r="13" spans="1:10" x14ac:dyDescent="0.25">
      <c r="A13" s="127" t="s">
        <v>100</v>
      </c>
      <c r="B13" s="128"/>
      <c r="C13" s="129"/>
      <c r="D13" s="76" t="s">
        <v>105</v>
      </c>
      <c r="E13" s="9">
        <f t="shared" ref="E13" si="2">E14</f>
        <v>10935.91</v>
      </c>
      <c r="F13" s="9">
        <f>F14</f>
        <v>22813</v>
      </c>
      <c r="G13" s="9">
        <f>G14</f>
        <v>31920</v>
      </c>
      <c r="H13" s="9">
        <f t="shared" ref="H13:I13" si="3">H14</f>
        <v>31920</v>
      </c>
      <c r="I13" s="9">
        <f t="shared" si="3"/>
        <v>31920</v>
      </c>
    </row>
    <row r="14" spans="1:10" x14ac:dyDescent="0.25">
      <c r="A14" s="118">
        <v>3</v>
      </c>
      <c r="B14" s="119"/>
      <c r="C14" s="120"/>
      <c r="D14" s="74" t="s">
        <v>9</v>
      </c>
      <c r="E14" s="9">
        <f t="shared" ref="E14" si="4">E15+E16</f>
        <v>10935.91</v>
      </c>
      <c r="F14" s="9">
        <f>F15+F16</f>
        <v>22813</v>
      </c>
      <c r="G14" s="9">
        <f>G15+G16</f>
        <v>31920</v>
      </c>
      <c r="H14" s="9">
        <f>SUM(H15+H16)</f>
        <v>31920</v>
      </c>
      <c r="I14" s="9">
        <f>I15+I16</f>
        <v>31920</v>
      </c>
    </row>
    <row r="15" spans="1:10" ht="51" x14ac:dyDescent="0.25">
      <c r="A15" s="121">
        <v>31</v>
      </c>
      <c r="B15" s="122"/>
      <c r="C15" s="123"/>
      <c r="D15" s="74" t="s">
        <v>10</v>
      </c>
      <c r="E15" s="9">
        <v>10405.43</v>
      </c>
      <c r="F15" s="9">
        <v>21793</v>
      </c>
      <c r="G15" s="9">
        <v>30452</v>
      </c>
      <c r="H15" s="9">
        <v>30452</v>
      </c>
      <c r="I15" s="9">
        <v>30452</v>
      </c>
    </row>
    <row r="16" spans="1:10" ht="25.5" x14ac:dyDescent="0.25">
      <c r="A16" s="121">
        <v>32</v>
      </c>
      <c r="B16" s="122"/>
      <c r="C16" s="123"/>
      <c r="D16" s="74" t="s">
        <v>20</v>
      </c>
      <c r="E16" s="9">
        <v>530.48</v>
      </c>
      <c r="F16" s="9">
        <v>1020</v>
      </c>
      <c r="G16" s="9">
        <v>1468</v>
      </c>
      <c r="H16" s="9">
        <v>1468</v>
      </c>
      <c r="I16" s="9">
        <v>1468</v>
      </c>
    </row>
    <row r="17" spans="1:9" x14ac:dyDescent="0.25">
      <c r="A17" s="127" t="s">
        <v>148</v>
      </c>
      <c r="B17" s="128"/>
      <c r="C17" s="129"/>
      <c r="D17" s="76" t="s">
        <v>106</v>
      </c>
      <c r="E17" s="9">
        <f t="shared" ref="E17:I17" si="5">E18</f>
        <v>18482.689999999999</v>
      </c>
      <c r="F17" s="9">
        <f>F18</f>
        <v>25901</v>
      </c>
      <c r="G17" s="9">
        <f t="shared" si="5"/>
        <v>26724</v>
      </c>
      <c r="H17" s="9">
        <f t="shared" si="5"/>
        <v>26724</v>
      </c>
      <c r="I17" s="9">
        <f t="shared" si="5"/>
        <v>26724</v>
      </c>
    </row>
    <row r="18" spans="1:9" x14ac:dyDescent="0.25">
      <c r="A18" s="118">
        <v>3</v>
      </c>
      <c r="B18" s="119"/>
      <c r="C18" s="120"/>
      <c r="D18" s="74" t="s">
        <v>9</v>
      </c>
      <c r="E18" s="9">
        <f t="shared" ref="E18:I18" si="6">E19+E20</f>
        <v>18482.689999999999</v>
      </c>
      <c r="F18" s="9">
        <f>F19+F20</f>
        <v>25901</v>
      </c>
      <c r="G18" s="9">
        <f t="shared" si="6"/>
        <v>26724</v>
      </c>
      <c r="H18" s="9">
        <f t="shared" si="6"/>
        <v>26724</v>
      </c>
      <c r="I18" s="9">
        <f t="shared" si="6"/>
        <v>26724</v>
      </c>
    </row>
    <row r="19" spans="1:9" ht="51" x14ac:dyDescent="0.25">
      <c r="A19" s="121">
        <v>31</v>
      </c>
      <c r="B19" s="122"/>
      <c r="C19" s="123"/>
      <c r="D19" s="74" t="s">
        <v>10</v>
      </c>
      <c r="E19" s="9">
        <v>17566.53</v>
      </c>
      <c r="F19" s="9">
        <v>24744</v>
      </c>
      <c r="G19" s="9">
        <v>25495</v>
      </c>
      <c r="H19" s="9">
        <v>25495</v>
      </c>
      <c r="I19" s="9">
        <v>25495</v>
      </c>
    </row>
    <row r="20" spans="1:9" x14ac:dyDescent="0.25">
      <c r="A20" s="121">
        <v>32</v>
      </c>
      <c r="B20" s="122"/>
      <c r="C20" s="123"/>
      <c r="D20" s="74" t="s">
        <v>20</v>
      </c>
      <c r="E20" s="9">
        <v>916.16</v>
      </c>
      <c r="F20" s="9">
        <v>1157</v>
      </c>
      <c r="G20" s="9">
        <v>1229</v>
      </c>
      <c r="H20" s="9">
        <v>1229</v>
      </c>
      <c r="I20" s="9">
        <v>1229</v>
      </c>
    </row>
    <row r="21" spans="1:9" ht="38.25" x14ac:dyDescent="0.25">
      <c r="A21" s="142" t="s">
        <v>107</v>
      </c>
      <c r="B21" s="143"/>
      <c r="C21" s="144"/>
      <c r="D21" s="75" t="s">
        <v>108</v>
      </c>
      <c r="E21" s="8">
        <f>E22+E46+E50</f>
        <v>666059.07999999996</v>
      </c>
      <c r="F21" s="9">
        <f>F22+F46+F50</f>
        <v>737395.25</v>
      </c>
      <c r="G21" s="9">
        <f t="shared" ref="G21:I21" si="7">G22+G46+G50</f>
        <v>847051</v>
      </c>
      <c r="H21" s="9">
        <f t="shared" si="7"/>
        <v>847051</v>
      </c>
      <c r="I21" s="9">
        <f t="shared" si="7"/>
        <v>847051</v>
      </c>
    </row>
    <row r="22" spans="1:9" ht="51" x14ac:dyDescent="0.25">
      <c r="A22" s="130" t="s">
        <v>109</v>
      </c>
      <c r="B22" s="131"/>
      <c r="C22" s="132"/>
      <c r="D22" s="75" t="s">
        <v>110</v>
      </c>
      <c r="E22" s="8">
        <f>E23+E26+E29+E32+E36+E43</f>
        <v>666059.07999999996</v>
      </c>
      <c r="F22" s="9">
        <f>F23+F26+F29+F32+F36+F43</f>
        <v>683793</v>
      </c>
      <c r="G22" s="9">
        <f t="shared" ref="G22:I22" si="8">G23+G26+G29+G32+G36+G43</f>
        <v>822451</v>
      </c>
      <c r="H22" s="9">
        <f t="shared" si="8"/>
        <v>822451</v>
      </c>
      <c r="I22" s="9">
        <f t="shared" si="8"/>
        <v>822451</v>
      </c>
    </row>
    <row r="23" spans="1:9" x14ac:dyDescent="0.25">
      <c r="A23" s="127" t="s">
        <v>104</v>
      </c>
      <c r="B23" s="128"/>
      <c r="C23" s="129"/>
      <c r="D23" s="76" t="s">
        <v>105</v>
      </c>
      <c r="E23" s="8">
        <f>E24</f>
        <v>850</v>
      </c>
      <c r="F23" s="9">
        <f>F24</f>
        <v>2011</v>
      </c>
      <c r="G23" s="9">
        <f t="shared" ref="G23:I24" si="9">G24</f>
        <v>2011</v>
      </c>
      <c r="H23" s="9">
        <f t="shared" si="9"/>
        <v>2011</v>
      </c>
      <c r="I23" s="9">
        <f t="shared" si="9"/>
        <v>2011</v>
      </c>
    </row>
    <row r="24" spans="1:9" x14ac:dyDescent="0.25">
      <c r="A24" s="118">
        <v>3</v>
      </c>
      <c r="B24" s="119"/>
      <c r="C24" s="120"/>
      <c r="D24" s="74" t="s">
        <v>9</v>
      </c>
      <c r="E24" s="8">
        <f>E25</f>
        <v>850</v>
      </c>
      <c r="F24" s="9">
        <f>F25</f>
        <v>2011</v>
      </c>
      <c r="G24" s="9">
        <f t="shared" si="9"/>
        <v>2011</v>
      </c>
      <c r="H24" s="9">
        <f t="shared" si="9"/>
        <v>2011</v>
      </c>
      <c r="I24" s="9">
        <f t="shared" si="9"/>
        <v>2011</v>
      </c>
    </row>
    <row r="25" spans="1:9" x14ac:dyDescent="0.25">
      <c r="A25" s="121">
        <v>32</v>
      </c>
      <c r="B25" s="122"/>
      <c r="C25" s="123"/>
      <c r="D25" s="74" t="s">
        <v>20</v>
      </c>
      <c r="E25" s="8">
        <v>850</v>
      </c>
      <c r="F25" s="9">
        <v>2011</v>
      </c>
      <c r="G25" s="9">
        <v>2011</v>
      </c>
      <c r="H25" s="9">
        <v>2011</v>
      </c>
      <c r="I25" s="9">
        <v>2011</v>
      </c>
    </row>
    <row r="26" spans="1:9" ht="25.5" x14ac:dyDescent="0.25">
      <c r="A26" s="127" t="s">
        <v>111</v>
      </c>
      <c r="B26" s="128"/>
      <c r="C26" s="129"/>
      <c r="D26" s="76" t="s">
        <v>112</v>
      </c>
      <c r="E26" s="8">
        <f>E27</f>
        <v>27.13</v>
      </c>
      <c r="F26" s="9">
        <f>F27</f>
        <v>0</v>
      </c>
      <c r="G26" s="9">
        <f t="shared" ref="G26:I27" si="10">G27</f>
        <v>0</v>
      </c>
      <c r="H26" s="9">
        <f t="shared" si="10"/>
        <v>0</v>
      </c>
      <c r="I26" s="9">
        <f t="shared" si="10"/>
        <v>0</v>
      </c>
    </row>
    <row r="27" spans="1:9" x14ac:dyDescent="0.25">
      <c r="A27" s="118">
        <v>3</v>
      </c>
      <c r="B27" s="119"/>
      <c r="C27" s="120"/>
      <c r="D27" s="74" t="s">
        <v>9</v>
      </c>
      <c r="E27" s="8">
        <f>E28</f>
        <v>27.13</v>
      </c>
      <c r="F27" s="9">
        <f>F28</f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</row>
    <row r="28" spans="1:9" x14ac:dyDescent="0.25">
      <c r="A28" s="121">
        <v>32</v>
      </c>
      <c r="B28" s="122"/>
      <c r="C28" s="123"/>
      <c r="D28" s="74" t="s">
        <v>20</v>
      </c>
      <c r="E28" s="8">
        <v>27.13</v>
      </c>
      <c r="F28" s="9">
        <v>0</v>
      </c>
      <c r="G28" s="9">
        <v>0</v>
      </c>
      <c r="H28" s="9">
        <v>0</v>
      </c>
      <c r="I28" s="9">
        <v>0</v>
      </c>
    </row>
    <row r="29" spans="1:9" ht="38.25" x14ac:dyDescent="0.25">
      <c r="A29" s="127" t="s">
        <v>113</v>
      </c>
      <c r="B29" s="128"/>
      <c r="C29" s="129"/>
      <c r="D29" s="76" t="s">
        <v>114</v>
      </c>
      <c r="E29" s="8">
        <f>E30</f>
        <v>0</v>
      </c>
      <c r="F29" s="9">
        <f>F30</f>
        <v>0</v>
      </c>
      <c r="G29" s="9">
        <f t="shared" ref="G29:I30" si="11">G30</f>
        <v>0</v>
      </c>
      <c r="H29" s="9">
        <f t="shared" si="11"/>
        <v>0</v>
      </c>
      <c r="I29" s="9">
        <f t="shared" si="11"/>
        <v>0</v>
      </c>
    </row>
    <row r="30" spans="1:9" x14ac:dyDescent="0.25">
      <c r="A30" s="118">
        <v>3</v>
      </c>
      <c r="B30" s="119"/>
      <c r="C30" s="120"/>
      <c r="D30" s="74" t="s">
        <v>9</v>
      </c>
      <c r="E30" s="8">
        <f>E31</f>
        <v>0</v>
      </c>
      <c r="F30" s="9">
        <f>F31</f>
        <v>0</v>
      </c>
      <c r="G30" s="9">
        <f t="shared" si="11"/>
        <v>0</v>
      </c>
      <c r="H30" s="9">
        <f t="shared" si="11"/>
        <v>0</v>
      </c>
      <c r="I30" s="9">
        <f t="shared" si="11"/>
        <v>0</v>
      </c>
    </row>
    <row r="31" spans="1:9" x14ac:dyDescent="0.25">
      <c r="A31" s="121">
        <v>32</v>
      </c>
      <c r="B31" s="122"/>
      <c r="C31" s="123"/>
      <c r="D31" s="74" t="s">
        <v>20</v>
      </c>
      <c r="E31" s="8">
        <v>0</v>
      </c>
      <c r="F31" s="9">
        <v>0</v>
      </c>
      <c r="G31" s="9">
        <v>0</v>
      </c>
      <c r="H31" s="9">
        <v>0</v>
      </c>
      <c r="I31" s="9">
        <v>0</v>
      </c>
    </row>
    <row r="32" spans="1:9" ht="25.5" x14ac:dyDescent="0.25">
      <c r="A32" s="127" t="s">
        <v>115</v>
      </c>
      <c r="B32" s="128"/>
      <c r="C32" s="129"/>
      <c r="D32" s="76" t="s">
        <v>116</v>
      </c>
      <c r="E32" s="8">
        <f>E33</f>
        <v>62200</v>
      </c>
      <c r="F32" s="9">
        <f>F33</f>
        <v>54160</v>
      </c>
      <c r="G32" s="9">
        <f t="shared" ref="G32:I32" si="12">G33</f>
        <v>54160</v>
      </c>
      <c r="H32" s="9">
        <f t="shared" si="12"/>
        <v>54160</v>
      </c>
      <c r="I32" s="9">
        <f t="shared" si="12"/>
        <v>54160</v>
      </c>
    </row>
    <row r="33" spans="1:9" x14ac:dyDescent="0.25">
      <c r="A33" s="118">
        <v>3</v>
      </c>
      <c r="B33" s="119"/>
      <c r="C33" s="120"/>
      <c r="D33" s="74" t="s">
        <v>9</v>
      </c>
      <c r="E33" s="8">
        <f>E34+E35</f>
        <v>62200</v>
      </c>
      <c r="F33" s="9">
        <f>F34+F35</f>
        <v>54160</v>
      </c>
      <c r="G33" s="9">
        <f t="shared" ref="G33:I33" si="13">G34+G35</f>
        <v>54160</v>
      </c>
      <c r="H33" s="9">
        <f t="shared" si="13"/>
        <v>54160</v>
      </c>
      <c r="I33" s="9">
        <f t="shared" si="13"/>
        <v>54160</v>
      </c>
    </row>
    <row r="34" spans="1:9" x14ac:dyDescent="0.25">
      <c r="A34" s="121">
        <v>32</v>
      </c>
      <c r="B34" s="122"/>
      <c r="C34" s="123"/>
      <c r="D34" s="74" t="s">
        <v>20</v>
      </c>
      <c r="E34" s="8">
        <v>61734.81</v>
      </c>
      <c r="F34" s="9">
        <v>53460</v>
      </c>
      <c r="G34" s="9">
        <v>53610</v>
      </c>
      <c r="H34" s="9">
        <v>53610</v>
      </c>
      <c r="I34" s="9">
        <v>53610</v>
      </c>
    </row>
    <row r="35" spans="1:9" x14ac:dyDescent="0.25">
      <c r="A35" s="121">
        <v>34</v>
      </c>
      <c r="B35" s="122"/>
      <c r="C35" s="123"/>
      <c r="D35" s="74" t="s">
        <v>67</v>
      </c>
      <c r="E35" s="8">
        <v>465.19</v>
      </c>
      <c r="F35" s="9">
        <v>700</v>
      </c>
      <c r="G35" s="9">
        <v>550</v>
      </c>
      <c r="H35" s="9">
        <v>550</v>
      </c>
      <c r="I35" s="9">
        <v>550</v>
      </c>
    </row>
    <row r="36" spans="1:9" ht="25.5" x14ac:dyDescent="0.25">
      <c r="A36" s="127" t="s">
        <v>117</v>
      </c>
      <c r="B36" s="128"/>
      <c r="C36" s="129"/>
      <c r="D36" s="76" t="s">
        <v>118</v>
      </c>
      <c r="E36" s="8">
        <f>E37+E41</f>
        <v>598559.29999999993</v>
      </c>
      <c r="F36" s="9">
        <f>F37+F41</f>
        <v>627622</v>
      </c>
      <c r="G36" s="9">
        <f t="shared" ref="G36:I36" si="14">G37+G41</f>
        <v>766280</v>
      </c>
      <c r="H36" s="9">
        <f t="shared" si="14"/>
        <v>766280</v>
      </c>
      <c r="I36" s="9">
        <f t="shared" si="14"/>
        <v>766280</v>
      </c>
    </row>
    <row r="37" spans="1:9" x14ac:dyDescent="0.25">
      <c r="A37" s="118">
        <v>3</v>
      </c>
      <c r="B37" s="119"/>
      <c r="C37" s="120"/>
      <c r="D37" s="74" t="s">
        <v>9</v>
      </c>
      <c r="E37" s="8">
        <f>E38+E39+E40</f>
        <v>598559.29999999993</v>
      </c>
      <c r="F37" s="9">
        <f>F38+F39+F40</f>
        <v>627622</v>
      </c>
      <c r="G37" s="9">
        <f t="shared" ref="G37:I37" si="15">G38+G39+G40</f>
        <v>766280</v>
      </c>
      <c r="H37" s="9">
        <f t="shared" si="15"/>
        <v>766280</v>
      </c>
      <c r="I37" s="9">
        <f t="shared" si="15"/>
        <v>766280</v>
      </c>
    </row>
    <row r="38" spans="1:9" x14ac:dyDescent="0.25">
      <c r="A38" s="121">
        <v>31</v>
      </c>
      <c r="B38" s="122"/>
      <c r="C38" s="123"/>
      <c r="D38" s="74" t="s">
        <v>10</v>
      </c>
      <c r="E38" s="8">
        <v>571737.43999999994</v>
      </c>
      <c r="F38" s="9">
        <v>597657</v>
      </c>
      <c r="G38" s="9">
        <v>733224</v>
      </c>
      <c r="H38" s="9">
        <v>733224</v>
      </c>
      <c r="I38" s="9">
        <v>733224</v>
      </c>
    </row>
    <row r="39" spans="1:9" x14ac:dyDescent="0.25">
      <c r="A39" s="121">
        <v>32</v>
      </c>
      <c r="B39" s="122"/>
      <c r="C39" s="123"/>
      <c r="D39" s="74" t="s">
        <v>20</v>
      </c>
      <c r="E39" s="8">
        <v>26763.71</v>
      </c>
      <c r="F39" s="9">
        <v>29965</v>
      </c>
      <c r="G39" s="9">
        <v>33056</v>
      </c>
      <c r="H39" s="9">
        <v>33056</v>
      </c>
      <c r="I39" s="9">
        <v>33056</v>
      </c>
    </row>
    <row r="40" spans="1:9" x14ac:dyDescent="0.25">
      <c r="A40" s="121">
        <v>34</v>
      </c>
      <c r="B40" s="122"/>
      <c r="C40" s="123"/>
      <c r="D40" s="74" t="s">
        <v>67</v>
      </c>
      <c r="E40" s="8">
        <v>58.15</v>
      </c>
      <c r="F40" s="9">
        <v>0</v>
      </c>
      <c r="G40" s="9">
        <v>0</v>
      </c>
      <c r="H40" s="9">
        <v>0</v>
      </c>
      <c r="I40" s="9">
        <v>0</v>
      </c>
    </row>
    <row r="41" spans="1:9" ht="25.5" x14ac:dyDescent="0.25">
      <c r="A41" s="118">
        <v>4</v>
      </c>
      <c r="B41" s="119"/>
      <c r="C41" s="120"/>
      <c r="D41" s="74" t="s">
        <v>11</v>
      </c>
      <c r="E41" s="8">
        <f>E42</f>
        <v>0</v>
      </c>
      <c r="F41" s="9">
        <f>F42</f>
        <v>0</v>
      </c>
      <c r="G41" s="9">
        <f t="shared" ref="G41:I41" si="16">G42</f>
        <v>0</v>
      </c>
      <c r="H41" s="9">
        <f t="shared" si="16"/>
        <v>0</v>
      </c>
      <c r="I41" s="9">
        <f t="shared" si="16"/>
        <v>0</v>
      </c>
    </row>
    <row r="42" spans="1:9" ht="38.25" x14ac:dyDescent="0.25">
      <c r="A42" s="121">
        <v>42</v>
      </c>
      <c r="B42" s="122"/>
      <c r="C42" s="123"/>
      <c r="D42" s="74" t="s">
        <v>27</v>
      </c>
      <c r="E42" s="8">
        <v>0</v>
      </c>
      <c r="F42" s="9">
        <v>0</v>
      </c>
      <c r="G42" s="9">
        <v>0</v>
      </c>
      <c r="H42" s="9">
        <v>0</v>
      </c>
      <c r="I42" s="9">
        <v>0</v>
      </c>
    </row>
    <row r="43" spans="1:9" ht="25.5" x14ac:dyDescent="0.25">
      <c r="A43" s="127" t="s">
        <v>119</v>
      </c>
      <c r="B43" s="128"/>
      <c r="C43" s="129"/>
      <c r="D43" s="76" t="s">
        <v>120</v>
      </c>
      <c r="E43" s="8">
        <f>E44</f>
        <v>4422.6499999999996</v>
      </c>
      <c r="F43" s="9">
        <f>F44</f>
        <v>0</v>
      </c>
      <c r="G43" s="9">
        <f t="shared" ref="G43:I44" si="17">G44</f>
        <v>0</v>
      </c>
      <c r="H43" s="9">
        <f t="shared" si="17"/>
        <v>0</v>
      </c>
      <c r="I43" s="9">
        <f t="shared" si="17"/>
        <v>0</v>
      </c>
    </row>
    <row r="44" spans="1:9" x14ac:dyDescent="0.25">
      <c r="A44" s="118">
        <v>3</v>
      </c>
      <c r="B44" s="119"/>
      <c r="C44" s="120"/>
      <c r="D44" s="74" t="s">
        <v>9</v>
      </c>
      <c r="E44" s="8">
        <f>E45</f>
        <v>4422.6499999999996</v>
      </c>
      <c r="F44" s="9">
        <f>F45</f>
        <v>0</v>
      </c>
      <c r="G44" s="9">
        <f>G45</f>
        <v>0</v>
      </c>
      <c r="H44" s="9">
        <f>H45</f>
        <v>0</v>
      </c>
      <c r="I44" s="9">
        <f t="shared" si="17"/>
        <v>0</v>
      </c>
    </row>
    <row r="45" spans="1:9" x14ac:dyDescent="0.25">
      <c r="A45" s="121">
        <v>32</v>
      </c>
      <c r="B45" s="122"/>
      <c r="C45" s="123"/>
      <c r="D45" s="74" t="s">
        <v>20</v>
      </c>
      <c r="E45" s="8">
        <v>4422.6499999999996</v>
      </c>
      <c r="F45" s="9">
        <v>0</v>
      </c>
      <c r="G45" s="9">
        <v>0</v>
      </c>
      <c r="H45" s="9">
        <v>0</v>
      </c>
      <c r="I45" s="9">
        <v>0</v>
      </c>
    </row>
    <row r="46" spans="1:9" ht="25.5" x14ac:dyDescent="0.25">
      <c r="A46" s="133" t="s">
        <v>121</v>
      </c>
      <c r="B46" s="134"/>
      <c r="C46" s="135"/>
      <c r="D46" s="75" t="s">
        <v>122</v>
      </c>
      <c r="E46" s="8">
        <f>E47</f>
        <v>0</v>
      </c>
      <c r="F46" s="8">
        <f t="shared" ref="F46:I48" si="18">F47</f>
        <v>0</v>
      </c>
      <c r="G46" s="8">
        <f t="shared" si="18"/>
        <v>7800</v>
      </c>
      <c r="H46" s="8">
        <f t="shared" si="18"/>
        <v>7800</v>
      </c>
      <c r="I46" s="8">
        <f t="shared" si="18"/>
        <v>7800</v>
      </c>
    </row>
    <row r="47" spans="1:9" ht="25.5" x14ac:dyDescent="0.25">
      <c r="A47" s="127" t="s">
        <v>115</v>
      </c>
      <c r="B47" s="128"/>
      <c r="C47" s="129"/>
      <c r="D47" s="76" t="s">
        <v>116</v>
      </c>
      <c r="E47" s="8">
        <f>E48</f>
        <v>0</v>
      </c>
      <c r="F47" s="8">
        <f t="shared" si="18"/>
        <v>0</v>
      </c>
      <c r="G47" s="8">
        <f t="shared" si="18"/>
        <v>7800</v>
      </c>
      <c r="H47" s="8">
        <f t="shared" si="18"/>
        <v>7800</v>
      </c>
      <c r="I47" s="8">
        <f t="shared" si="18"/>
        <v>7800</v>
      </c>
    </row>
    <row r="48" spans="1:9" x14ac:dyDescent="0.25">
      <c r="A48" s="118">
        <v>3</v>
      </c>
      <c r="B48" s="119"/>
      <c r="C48" s="120"/>
      <c r="D48" s="74" t="s">
        <v>9</v>
      </c>
      <c r="E48" s="8">
        <f>E49</f>
        <v>0</v>
      </c>
      <c r="F48" s="8">
        <f t="shared" si="18"/>
        <v>0</v>
      </c>
      <c r="G48" s="8">
        <f t="shared" si="18"/>
        <v>7800</v>
      </c>
      <c r="H48" s="8">
        <f t="shared" si="18"/>
        <v>7800</v>
      </c>
      <c r="I48" s="8">
        <f t="shared" si="18"/>
        <v>7800</v>
      </c>
    </row>
    <row r="49" spans="1:9" x14ac:dyDescent="0.25">
      <c r="A49" s="121">
        <v>32</v>
      </c>
      <c r="B49" s="122"/>
      <c r="C49" s="123"/>
      <c r="D49" s="74" t="s">
        <v>20</v>
      </c>
      <c r="E49" s="8">
        <v>0</v>
      </c>
      <c r="F49" s="8">
        <v>0</v>
      </c>
      <c r="G49" s="8">
        <v>7800</v>
      </c>
      <c r="H49" s="8">
        <v>7800</v>
      </c>
      <c r="I49" s="8">
        <v>7800</v>
      </c>
    </row>
    <row r="50" spans="1:9" ht="25.5" x14ac:dyDescent="0.25">
      <c r="A50" s="133" t="s">
        <v>123</v>
      </c>
      <c r="B50" s="134"/>
      <c r="C50" s="135"/>
      <c r="D50" s="75" t="s">
        <v>124</v>
      </c>
      <c r="E50" s="8">
        <f>E51</f>
        <v>0</v>
      </c>
      <c r="F50" s="8">
        <f t="shared" ref="F50:I52" si="19">F51</f>
        <v>53602.25</v>
      </c>
      <c r="G50" s="8">
        <f t="shared" si="19"/>
        <v>16800</v>
      </c>
      <c r="H50" s="8">
        <f t="shared" si="19"/>
        <v>16800</v>
      </c>
      <c r="I50" s="8">
        <f t="shared" si="19"/>
        <v>16800</v>
      </c>
    </row>
    <row r="51" spans="1:9" ht="25.5" x14ac:dyDescent="0.25">
      <c r="A51" s="127" t="s">
        <v>115</v>
      </c>
      <c r="B51" s="128"/>
      <c r="C51" s="129"/>
      <c r="D51" s="76" t="s">
        <v>116</v>
      </c>
      <c r="E51" s="8">
        <f>E52</f>
        <v>0</v>
      </c>
      <c r="F51" s="9">
        <f>F52</f>
        <v>53602.25</v>
      </c>
      <c r="G51" s="9">
        <f t="shared" si="19"/>
        <v>16800</v>
      </c>
      <c r="H51" s="9">
        <f t="shared" si="19"/>
        <v>16800</v>
      </c>
      <c r="I51" s="9">
        <f t="shared" si="19"/>
        <v>16800</v>
      </c>
    </row>
    <row r="52" spans="1:9" ht="25.5" x14ac:dyDescent="0.25">
      <c r="A52" s="118">
        <v>4</v>
      </c>
      <c r="B52" s="119"/>
      <c r="C52" s="120"/>
      <c r="D52" s="74" t="s">
        <v>11</v>
      </c>
      <c r="E52" s="8">
        <f>E53</f>
        <v>0</v>
      </c>
      <c r="F52" s="9">
        <f>F53</f>
        <v>53602.25</v>
      </c>
      <c r="G52" s="9">
        <f t="shared" si="19"/>
        <v>16800</v>
      </c>
      <c r="H52" s="9">
        <f t="shared" si="19"/>
        <v>16800</v>
      </c>
      <c r="I52" s="9">
        <f t="shared" si="19"/>
        <v>16800</v>
      </c>
    </row>
    <row r="53" spans="1:9" ht="38.25" x14ac:dyDescent="0.25">
      <c r="A53" s="121">
        <v>45</v>
      </c>
      <c r="B53" s="122"/>
      <c r="C53" s="123"/>
      <c r="D53" s="74" t="s">
        <v>125</v>
      </c>
      <c r="E53" s="8">
        <v>0</v>
      </c>
      <c r="F53" s="9">
        <v>53602.25</v>
      </c>
      <c r="G53" s="9">
        <v>16800</v>
      </c>
      <c r="H53" s="9">
        <v>16800</v>
      </c>
      <c r="I53" s="10">
        <v>16800</v>
      </c>
    </row>
    <row r="54" spans="1:9" ht="38.25" x14ac:dyDescent="0.25">
      <c r="A54" s="136" t="s">
        <v>126</v>
      </c>
      <c r="B54" s="137"/>
      <c r="C54" s="138"/>
      <c r="D54" s="75" t="s">
        <v>127</v>
      </c>
      <c r="E54" s="8">
        <f>E55+E59+E68+E72+E76+E83+E88+E92</f>
        <v>67559.579999999987</v>
      </c>
      <c r="F54" s="8">
        <f t="shared" ref="F54:I54" si="20">F55+F59+F68+F72+F76+F83+F88+F92</f>
        <v>81546</v>
      </c>
      <c r="G54" s="8">
        <f t="shared" si="20"/>
        <v>77614</v>
      </c>
      <c r="H54" s="8">
        <f t="shared" si="20"/>
        <v>76864</v>
      </c>
      <c r="I54" s="8">
        <f t="shared" si="20"/>
        <v>76864</v>
      </c>
    </row>
    <row r="55" spans="1:9" ht="38.25" x14ac:dyDescent="0.25">
      <c r="A55" s="130" t="s">
        <v>128</v>
      </c>
      <c r="B55" s="131"/>
      <c r="C55" s="132"/>
      <c r="D55" s="75" t="s">
        <v>129</v>
      </c>
      <c r="E55" s="8">
        <f t="shared" ref="E55:I57" si="21">E56</f>
        <v>9970.75</v>
      </c>
      <c r="F55" s="9">
        <f t="shared" si="21"/>
        <v>10500</v>
      </c>
      <c r="G55" s="9">
        <f t="shared" si="21"/>
        <v>10500</v>
      </c>
      <c r="H55" s="9">
        <f t="shared" si="21"/>
        <v>10500</v>
      </c>
      <c r="I55" s="9">
        <f t="shared" si="21"/>
        <v>10500</v>
      </c>
    </row>
    <row r="56" spans="1:9" x14ac:dyDescent="0.25">
      <c r="A56" s="139" t="s">
        <v>104</v>
      </c>
      <c r="B56" s="140"/>
      <c r="C56" s="141"/>
      <c r="D56" s="76" t="s">
        <v>105</v>
      </c>
      <c r="E56" s="8">
        <f t="shared" si="21"/>
        <v>9970.75</v>
      </c>
      <c r="F56" s="9">
        <f t="shared" si="21"/>
        <v>10500</v>
      </c>
      <c r="G56" s="9">
        <f t="shared" si="21"/>
        <v>10500</v>
      </c>
      <c r="H56" s="9">
        <f t="shared" si="21"/>
        <v>10500</v>
      </c>
      <c r="I56" s="9">
        <f t="shared" si="21"/>
        <v>10500</v>
      </c>
    </row>
    <row r="57" spans="1:9" x14ac:dyDescent="0.25">
      <c r="A57" s="118">
        <v>3</v>
      </c>
      <c r="B57" s="119"/>
      <c r="C57" s="120"/>
      <c r="D57" s="74" t="s">
        <v>9</v>
      </c>
      <c r="E57" s="8">
        <f t="shared" si="21"/>
        <v>9970.75</v>
      </c>
      <c r="F57" s="9">
        <f t="shared" si="21"/>
        <v>10500</v>
      </c>
      <c r="G57" s="9">
        <f t="shared" si="21"/>
        <v>10500</v>
      </c>
      <c r="H57" s="9">
        <f t="shared" si="21"/>
        <v>10500</v>
      </c>
      <c r="I57" s="9">
        <f t="shared" si="21"/>
        <v>10500</v>
      </c>
    </row>
    <row r="58" spans="1:9" ht="25.5" x14ac:dyDescent="0.25">
      <c r="A58" s="121">
        <v>37</v>
      </c>
      <c r="B58" s="122"/>
      <c r="C58" s="123"/>
      <c r="D58" s="74" t="s">
        <v>130</v>
      </c>
      <c r="E58" s="8">
        <v>9970.75</v>
      </c>
      <c r="F58" s="9">
        <v>10500</v>
      </c>
      <c r="G58" s="9">
        <v>10500</v>
      </c>
      <c r="H58" s="9">
        <v>10500</v>
      </c>
      <c r="I58" s="9">
        <v>10500</v>
      </c>
    </row>
    <row r="59" spans="1:9" ht="25.5" x14ac:dyDescent="0.25">
      <c r="A59" s="130" t="s">
        <v>131</v>
      </c>
      <c r="B59" s="131"/>
      <c r="C59" s="132"/>
      <c r="D59" s="75" t="s">
        <v>132</v>
      </c>
      <c r="E59" s="8">
        <f>E60+E65</f>
        <v>20300.059999999998</v>
      </c>
      <c r="F59" s="9">
        <f>F60+F65</f>
        <v>32152</v>
      </c>
      <c r="G59" s="9">
        <f t="shared" ref="G59:I59" si="22">G60+G65</f>
        <v>30750</v>
      </c>
      <c r="H59" s="9">
        <f t="shared" si="22"/>
        <v>30000</v>
      </c>
      <c r="I59" s="9">
        <f t="shared" si="22"/>
        <v>30000</v>
      </c>
    </row>
    <row r="60" spans="1:9" x14ac:dyDescent="0.25">
      <c r="A60" s="127" t="s">
        <v>104</v>
      </c>
      <c r="B60" s="128"/>
      <c r="C60" s="129"/>
      <c r="D60" s="76" t="s">
        <v>105</v>
      </c>
      <c r="E60" s="8">
        <f>E61</f>
        <v>436.26</v>
      </c>
      <c r="F60" s="9">
        <f>F61</f>
        <v>0</v>
      </c>
      <c r="G60" s="9">
        <f t="shared" ref="G60:I61" si="23">G61</f>
        <v>750</v>
      </c>
      <c r="H60" s="9">
        <f t="shared" si="23"/>
        <v>0</v>
      </c>
      <c r="I60" s="9">
        <f t="shared" si="23"/>
        <v>0</v>
      </c>
    </row>
    <row r="61" spans="1:9" x14ac:dyDescent="0.25">
      <c r="A61" s="118">
        <v>3</v>
      </c>
      <c r="B61" s="119"/>
      <c r="C61" s="120"/>
      <c r="D61" s="74" t="s">
        <v>9</v>
      </c>
      <c r="E61" s="8">
        <f>E62</f>
        <v>436.26</v>
      </c>
      <c r="F61" s="9">
        <f>F62</f>
        <v>0</v>
      </c>
      <c r="G61" s="9">
        <f t="shared" si="23"/>
        <v>750</v>
      </c>
      <c r="H61" s="9">
        <f t="shared" si="23"/>
        <v>0</v>
      </c>
      <c r="I61" s="9">
        <f t="shared" si="23"/>
        <v>0</v>
      </c>
    </row>
    <row r="62" spans="1:9" x14ac:dyDescent="0.25">
      <c r="A62" s="121">
        <v>32</v>
      </c>
      <c r="B62" s="122"/>
      <c r="C62" s="123"/>
      <c r="D62" s="74" t="s">
        <v>20</v>
      </c>
      <c r="E62" s="8">
        <v>436.26</v>
      </c>
      <c r="F62" s="9">
        <v>0</v>
      </c>
      <c r="G62" s="9">
        <v>750</v>
      </c>
      <c r="H62" s="9"/>
      <c r="I62" s="9"/>
    </row>
    <row r="63" spans="1:9" ht="25.5" x14ac:dyDescent="0.25">
      <c r="A63" s="118">
        <v>4</v>
      </c>
      <c r="B63" s="119"/>
      <c r="C63" s="120"/>
      <c r="D63" s="74" t="s">
        <v>11</v>
      </c>
      <c r="E63" s="8">
        <f>E64</f>
        <v>0</v>
      </c>
      <c r="F63" s="9">
        <f>F64</f>
        <v>0</v>
      </c>
      <c r="G63" s="9">
        <f t="shared" ref="G63:I63" si="24">G64</f>
        <v>0</v>
      </c>
      <c r="H63" s="9">
        <f t="shared" si="24"/>
        <v>0</v>
      </c>
      <c r="I63" s="9">
        <f t="shared" si="24"/>
        <v>0</v>
      </c>
    </row>
    <row r="64" spans="1:9" ht="38.25" x14ac:dyDescent="0.25">
      <c r="A64" s="121">
        <v>42</v>
      </c>
      <c r="B64" s="122"/>
      <c r="C64" s="123"/>
      <c r="D64" s="74" t="s">
        <v>27</v>
      </c>
      <c r="E64" s="8">
        <v>0</v>
      </c>
      <c r="F64" s="9">
        <v>0</v>
      </c>
      <c r="G64" s="9">
        <v>0</v>
      </c>
      <c r="H64" s="9">
        <v>0</v>
      </c>
      <c r="I64" s="9">
        <v>0</v>
      </c>
    </row>
    <row r="65" spans="1:9" ht="25.5" x14ac:dyDescent="0.25">
      <c r="A65" s="127" t="s">
        <v>119</v>
      </c>
      <c r="B65" s="128"/>
      <c r="C65" s="129"/>
      <c r="D65" s="76" t="s">
        <v>120</v>
      </c>
      <c r="E65" s="8">
        <f>E66</f>
        <v>19863.8</v>
      </c>
      <c r="F65" s="9">
        <f>F66</f>
        <v>32152</v>
      </c>
      <c r="G65" s="9">
        <f t="shared" ref="G65:I66" si="25">G66</f>
        <v>30000</v>
      </c>
      <c r="H65" s="9">
        <f t="shared" si="25"/>
        <v>30000</v>
      </c>
      <c r="I65" s="9">
        <f t="shared" si="25"/>
        <v>30000</v>
      </c>
    </row>
    <row r="66" spans="1:9" x14ac:dyDescent="0.25">
      <c r="A66" s="118">
        <v>3</v>
      </c>
      <c r="B66" s="119"/>
      <c r="C66" s="120"/>
      <c r="D66" s="74" t="s">
        <v>9</v>
      </c>
      <c r="E66" s="8">
        <f>E67</f>
        <v>19863.8</v>
      </c>
      <c r="F66" s="9">
        <f>F67</f>
        <v>32152</v>
      </c>
      <c r="G66" s="9">
        <f t="shared" si="25"/>
        <v>30000</v>
      </c>
      <c r="H66" s="9">
        <f t="shared" si="25"/>
        <v>30000</v>
      </c>
      <c r="I66" s="9">
        <f t="shared" si="25"/>
        <v>30000</v>
      </c>
    </row>
    <row r="67" spans="1:9" x14ac:dyDescent="0.25">
      <c r="A67" s="121">
        <v>32</v>
      </c>
      <c r="B67" s="122"/>
      <c r="C67" s="123"/>
      <c r="D67" s="74" t="s">
        <v>20</v>
      </c>
      <c r="E67" s="8">
        <v>19863.8</v>
      </c>
      <c r="F67" s="9">
        <v>32152</v>
      </c>
      <c r="G67" s="9">
        <v>30000</v>
      </c>
      <c r="H67" s="9">
        <v>30000</v>
      </c>
      <c r="I67" s="9">
        <v>30000</v>
      </c>
    </row>
    <row r="68" spans="1:9" ht="25.5" x14ac:dyDescent="0.25">
      <c r="A68" s="124" t="s">
        <v>133</v>
      </c>
      <c r="B68" s="125"/>
      <c r="C68" s="126"/>
      <c r="D68" s="75" t="s">
        <v>134</v>
      </c>
      <c r="E68" s="8">
        <f t="shared" ref="E68:I70" si="26">E69</f>
        <v>8724.65</v>
      </c>
      <c r="F68" s="9">
        <f t="shared" si="26"/>
        <v>9100</v>
      </c>
      <c r="G68" s="9">
        <f t="shared" si="26"/>
        <v>9100</v>
      </c>
      <c r="H68" s="9">
        <f t="shared" si="26"/>
        <v>9100</v>
      </c>
      <c r="I68" s="9">
        <f t="shared" si="26"/>
        <v>9100</v>
      </c>
    </row>
    <row r="69" spans="1:9" ht="25.5" x14ac:dyDescent="0.25">
      <c r="A69" s="127" t="s">
        <v>117</v>
      </c>
      <c r="B69" s="128"/>
      <c r="C69" s="129"/>
      <c r="D69" s="76" t="s">
        <v>118</v>
      </c>
      <c r="E69" s="8">
        <f t="shared" si="26"/>
        <v>8724.65</v>
      </c>
      <c r="F69" s="9">
        <f t="shared" si="26"/>
        <v>9100</v>
      </c>
      <c r="G69" s="9">
        <f t="shared" si="26"/>
        <v>9100</v>
      </c>
      <c r="H69" s="9">
        <f t="shared" si="26"/>
        <v>9100</v>
      </c>
      <c r="I69" s="9">
        <f t="shared" si="26"/>
        <v>9100</v>
      </c>
    </row>
    <row r="70" spans="1:9" ht="25.5" x14ac:dyDescent="0.25">
      <c r="A70" s="118">
        <v>42</v>
      </c>
      <c r="B70" s="119"/>
      <c r="C70" s="120"/>
      <c r="D70" s="74" t="s">
        <v>149</v>
      </c>
      <c r="E70" s="8">
        <f t="shared" si="26"/>
        <v>8724.65</v>
      </c>
      <c r="F70" s="9">
        <f t="shared" si="26"/>
        <v>9100</v>
      </c>
      <c r="G70" s="9">
        <f t="shared" si="26"/>
        <v>9100</v>
      </c>
      <c r="H70" s="9">
        <f t="shared" si="26"/>
        <v>9100</v>
      </c>
      <c r="I70" s="9">
        <f t="shared" si="26"/>
        <v>9100</v>
      </c>
    </row>
    <row r="71" spans="1:9" ht="25.5" x14ac:dyDescent="0.25">
      <c r="A71" s="121">
        <v>424</v>
      </c>
      <c r="B71" s="122"/>
      <c r="C71" s="123"/>
      <c r="D71" s="74" t="s">
        <v>149</v>
      </c>
      <c r="E71" s="8">
        <v>8724.65</v>
      </c>
      <c r="F71" s="9">
        <v>9100</v>
      </c>
      <c r="G71" s="9">
        <v>9100</v>
      </c>
      <c r="H71" s="9">
        <v>9100</v>
      </c>
      <c r="I71" s="9">
        <v>9100</v>
      </c>
    </row>
    <row r="72" spans="1:9" ht="25.5" x14ac:dyDescent="0.25">
      <c r="A72" s="124" t="s">
        <v>135</v>
      </c>
      <c r="B72" s="125"/>
      <c r="C72" s="126"/>
      <c r="D72" s="75" t="s">
        <v>136</v>
      </c>
      <c r="E72" s="8">
        <f t="shared" ref="E72:I74" si="27">E73</f>
        <v>0</v>
      </c>
      <c r="F72" s="9">
        <f t="shared" si="27"/>
        <v>0</v>
      </c>
      <c r="G72" s="9">
        <f t="shared" si="27"/>
        <v>0</v>
      </c>
      <c r="H72" s="9">
        <f t="shared" si="27"/>
        <v>0</v>
      </c>
      <c r="I72" s="9">
        <f t="shared" si="27"/>
        <v>0</v>
      </c>
    </row>
    <row r="73" spans="1:9" ht="25.5" x14ac:dyDescent="0.25">
      <c r="A73" s="127" t="s">
        <v>137</v>
      </c>
      <c r="B73" s="128"/>
      <c r="C73" s="129"/>
      <c r="D73" s="76" t="s">
        <v>138</v>
      </c>
      <c r="E73" s="8">
        <f t="shared" si="27"/>
        <v>0</v>
      </c>
      <c r="F73" s="9">
        <f t="shared" si="27"/>
        <v>0</v>
      </c>
      <c r="G73" s="9">
        <f t="shared" si="27"/>
        <v>0</v>
      </c>
      <c r="H73" s="9">
        <f t="shared" si="27"/>
        <v>0</v>
      </c>
      <c r="I73" s="9">
        <f t="shared" si="27"/>
        <v>0</v>
      </c>
    </row>
    <row r="74" spans="1:9" x14ac:dyDescent="0.25">
      <c r="A74" s="118">
        <v>3</v>
      </c>
      <c r="B74" s="119"/>
      <c r="C74" s="120"/>
      <c r="D74" s="74" t="s">
        <v>9</v>
      </c>
      <c r="E74" s="8">
        <f t="shared" si="27"/>
        <v>0</v>
      </c>
      <c r="F74" s="9">
        <f t="shared" si="27"/>
        <v>0</v>
      </c>
      <c r="G74" s="9">
        <f t="shared" si="27"/>
        <v>0</v>
      </c>
      <c r="H74" s="9">
        <f t="shared" si="27"/>
        <v>0</v>
      </c>
      <c r="I74" s="9">
        <f t="shared" si="27"/>
        <v>0</v>
      </c>
    </row>
    <row r="75" spans="1:9" x14ac:dyDescent="0.25">
      <c r="A75" s="121">
        <v>32</v>
      </c>
      <c r="B75" s="122"/>
      <c r="C75" s="123"/>
      <c r="D75" s="74" t="s">
        <v>20</v>
      </c>
      <c r="E75" s="8">
        <v>0</v>
      </c>
      <c r="F75" s="9">
        <v>0</v>
      </c>
      <c r="G75" s="9">
        <v>0</v>
      </c>
      <c r="H75" s="9">
        <v>0</v>
      </c>
      <c r="I75" s="9">
        <v>0</v>
      </c>
    </row>
    <row r="76" spans="1:9" ht="25.5" x14ac:dyDescent="0.25">
      <c r="A76" s="124" t="s">
        <v>139</v>
      </c>
      <c r="B76" s="125"/>
      <c r="C76" s="126"/>
      <c r="D76" s="75" t="s">
        <v>140</v>
      </c>
      <c r="E76" s="8">
        <f>E77+E80</f>
        <v>0</v>
      </c>
      <c r="F76" s="9">
        <f>F77+F80</f>
        <v>2580</v>
      </c>
      <c r="G76" s="9">
        <f t="shared" ref="G76:I76" si="28">G77+G80</f>
        <v>500</v>
      </c>
      <c r="H76" s="9">
        <f t="shared" si="28"/>
        <v>500</v>
      </c>
      <c r="I76" s="9">
        <f t="shared" si="28"/>
        <v>500</v>
      </c>
    </row>
    <row r="77" spans="1:9" ht="38.25" x14ac:dyDescent="0.25">
      <c r="A77" s="127" t="s">
        <v>113</v>
      </c>
      <c r="B77" s="128"/>
      <c r="C77" s="129"/>
      <c r="D77" s="76" t="s">
        <v>114</v>
      </c>
      <c r="E77" s="8">
        <f>E78</f>
        <v>0</v>
      </c>
      <c r="F77" s="9">
        <f>F78</f>
        <v>2580</v>
      </c>
      <c r="G77" s="9">
        <f t="shared" ref="G77:I78" si="29">G78</f>
        <v>500</v>
      </c>
      <c r="H77" s="9">
        <f t="shared" si="29"/>
        <v>500</v>
      </c>
      <c r="I77" s="9">
        <f t="shared" si="29"/>
        <v>500</v>
      </c>
    </row>
    <row r="78" spans="1:9" x14ac:dyDescent="0.25">
      <c r="A78" s="118">
        <v>3</v>
      </c>
      <c r="B78" s="119"/>
      <c r="C78" s="120"/>
      <c r="D78" s="74" t="s">
        <v>9</v>
      </c>
      <c r="E78" s="8">
        <f>E79</f>
        <v>0</v>
      </c>
      <c r="F78" s="9">
        <f>F79</f>
        <v>2580</v>
      </c>
      <c r="G78" s="9">
        <f t="shared" si="29"/>
        <v>500</v>
      </c>
      <c r="H78" s="9">
        <f t="shared" si="29"/>
        <v>500</v>
      </c>
      <c r="I78" s="9">
        <f t="shared" si="29"/>
        <v>500</v>
      </c>
    </row>
    <row r="79" spans="1:9" x14ac:dyDescent="0.25">
      <c r="A79" s="121">
        <v>32</v>
      </c>
      <c r="B79" s="122"/>
      <c r="C79" s="123"/>
      <c r="D79" s="74" t="s">
        <v>20</v>
      </c>
      <c r="E79" s="8"/>
      <c r="F79" s="9">
        <v>2580</v>
      </c>
      <c r="G79" s="9">
        <v>500</v>
      </c>
      <c r="H79" s="9">
        <v>500</v>
      </c>
      <c r="I79" s="9">
        <v>500</v>
      </c>
    </row>
    <row r="80" spans="1:9" ht="25.5" x14ac:dyDescent="0.25">
      <c r="A80" s="127" t="s">
        <v>137</v>
      </c>
      <c r="B80" s="128"/>
      <c r="C80" s="129"/>
      <c r="D80" s="76" t="s">
        <v>138</v>
      </c>
      <c r="E80" s="8">
        <f>E81</f>
        <v>0</v>
      </c>
      <c r="F80" s="9">
        <f>F81</f>
        <v>0</v>
      </c>
      <c r="G80" s="9">
        <f t="shared" ref="G80:I81" si="30">G81</f>
        <v>0</v>
      </c>
      <c r="H80" s="9">
        <f t="shared" si="30"/>
        <v>0</v>
      </c>
      <c r="I80" s="9">
        <f t="shared" si="30"/>
        <v>0</v>
      </c>
    </row>
    <row r="81" spans="1:9" x14ac:dyDescent="0.25">
      <c r="A81" s="118">
        <v>3</v>
      </c>
      <c r="B81" s="119"/>
      <c r="C81" s="120"/>
      <c r="D81" s="74" t="s">
        <v>9</v>
      </c>
      <c r="E81" s="8">
        <f>E82</f>
        <v>0</v>
      </c>
      <c r="F81" s="9">
        <f>F82</f>
        <v>0</v>
      </c>
      <c r="G81" s="9">
        <f t="shared" si="30"/>
        <v>0</v>
      </c>
      <c r="H81" s="9">
        <f t="shared" si="30"/>
        <v>0</v>
      </c>
      <c r="I81" s="9">
        <f t="shared" si="30"/>
        <v>0</v>
      </c>
    </row>
    <row r="82" spans="1:9" x14ac:dyDescent="0.25">
      <c r="A82" s="121">
        <v>38</v>
      </c>
      <c r="B82" s="122"/>
      <c r="C82" s="123"/>
      <c r="D82" s="74" t="s">
        <v>141</v>
      </c>
      <c r="E82" s="8"/>
      <c r="F82" s="9">
        <v>0</v>
      </c>
      <c r="G82" s="9">
        <v>0</v>
      </c>
      <c r="H82" s="9">
        <v>0</v>
      </c>
      <c r="I82" s="9">
        <v>0</v>
      </c>
    </row>
    <row r="83" spans="1:9" ht="25.5" x14ac:dyDescent="0.25">
      <c r="A83" s="124" t="s">
        <v>142</v>
      </c>
      <c r="B83" s="125"/>
      <c r="C83" s="126"/>
      <c r="D83" s="75" t="s">
        <v>143</v>
      </c>
      <c r="E83" s="8">
        <f>E84</f>
        <v>927</v>
      </c>
      <c r="F83" s="9">
        <f>F84</f>
        <v>450</v>
      </c>
      <c r="G83" s="9">
        <f t="shared" ref="G83:I84" si="31">G84</f>
        <v>0</v>
      </c>
      <c r="H83" s="9">
        <f t="shared" si="31"/>
        <v>0</v>
      </c>
      <c r="I83" s="9">
        <f t="shared" si="31"/>
        <v>0</v>
      </c>
    </row>
    <row r="84" spans="1:9" ht="25.5" x14ac:dyDescent="0.25">
      <c r="A84" s="127" t="s">
        <v>111</v>
      </c>
      <c r="B84" s="128"/>
      <c r="C84" s="129"/>
      <c r="D84" s="76" t="s">
        <v>112</v>
      </c>
      <c r="E84" s="8">
        <f>E85</f>
        <v>927</v>
      </c>
      <c r="F84" s="9">
        <f>F85</f>
        <v>450</v>
      </c>
      <c r="G84" s="9">
        <f t="shared" si="31"/>
        <v>0</v>
      </c>
      <c r="H84" s="9">
        <f t="shared" si="31"/>
        <v>0</v>
      </c>
      <c r="I84" s="9">
        <f t="shared" si="31"/>
        <v>0</v>
      </c>
    </row>
    <row r="85" spans="1:9" x14ac:dyDescent="0.25">
      <c r="A85" s="118">
        <v>3</v>
      </c>
      <c r="B85" s="119"/>
      <c r="C85" s="120"/>
      <c r="D85" s="74" t="s">
        <v>9</v>
      </c>
      <c r="E85" s="8">
        <f>E86+E87</f>
        <v>927</v>
      </c>
      <c r="F85" s="9">
        <f>F86+F87</f>
        <v>450</v>
      </c>
      <c r="G85" s="9">
        <f t="shared" ref="G85:I85" si="32">G86+G87</f>
        <v>0</v>
      </c>
      <c r="H85" s="9">
        <f t="shared" si="32"/>
        <v>0</v>
      </c>
      <c r="I85" s="9">
        <f t="shared" si="32"/>
        <v>0</v>
      </c>
    </row>
    <row r="86" spans="1:9" x14ac:dyDescent="0.25">
      <c r="A86" s="121">
        <v>32</v>
      </c>
      <c r="B86" s="122"/>
      <c r="C86" s="123"/>
      <c r="D86" s="74" t="s">
        <v>20</v>
      </c>
      <c r="E86" s="8">
        <v>927</v>
      </c>
      <c r="F86" s="9">
        <v>450</v>
      </c>
      <c r="G86" s="9">
        <v>0</v>
      </c>
      <c r="H86" s="9">
        <v>0</v>
      </c>
      <c r="I86" s="9">
        <v>0</v>
      </c>
    </row>
    <row r="87" spans="1:9" x14ac:dyDescent="0.25">
      <c r="A87" s="121">
        <v>34</v>
      </c>
      <c r="B87" s="122"/>
      <c r="C87" s="123"/>
      <c r="D87" s="74" t="s">
        <v>67</v>
      </c>
      <c r="E87" s="8"/>
      <c r="F87" s="9">
        <v>0</v>
      </c>
      <c r="G87" s="9">
        <v>0</v>
      </c>
      <c r="H87" s="9">
        <v>0</v>
      </c>
      <c r="I87" s="9">
        <v>0</v>
      </c>
    </row>
    <row r="88" spans="1:9" ht="38.25" x14ac:dyDescent="0.25">
      <c r="A88" s="124" t="s">
        <v>144</v>
      </c>
      <c r="B88" s="125"/>
      <c r="C88" s="126"/>
      <c r="D88" s="75" t="s">
        <v>145</v>
      </c>
      <c r="E88" s="8">
        <f t="shared" ref="E88:I90" si="33">E89</f>
        <v>27414.22</v>
      </c>
      <c r="F88" s="8">
        <f t="shared" si="33"/>
        <v>26534</v>
      </c>
      <c r="G88" s="8">
        <f t="shared" si="33"/>
        <v>26534</v>
      </c>
      <c r="H88" s="8">
        <f t="shared" si="33"/>
        <v>26534</v>
      </c>
      <c r="I88" s="8">
        <f t="shared" si="33"/>
        <v>26534</v>
      </c>
    </row>
    <row r="89" spans="1:9" ht="25.5" x14ac:dyDescent="0.25">
      <c r="A89" s="127" t="s">
        <v>117</v>
      </c>
      <c r="B89" s="128"/>
      <c r="C89" s="129"/>
      <c r="D89" s="76" t="s">
        <v>118</v>
      </c>
      <c r="E89" s="8">
        <f t="shared" si="33"/>
        <v>27414.22</v>
      </c>
      <c r="F89" s="8">
        <f t="shared" si="33"/>
        <v>26534</v>
      </c>
      <c r="G89" s="8">
        <f t="shared" si="33"/>
        <v>26534</v>
      </c>
      <c r="H89" s="8">
        <f t="shared" si="33"/>
        <v>26534</v>
      </c>
      <c r="I89" s="8">
        <f t="shared" si="33"/>
        <v>26534</v>
      </c>
    </row>
    <row r="90" spans="1:9" x14ac:dyDescent="0.25">
      <c r="A90" s="118">
        <v>3</v>
      </c>
      <c r="B90" s="119"/>
      <c r="C90" s="120"/>
      <c r="D90" s="74" t="s">
        <v>9</v>
      </c>
      <c r="E90" s="8">
        <f t="shared" si="33"/>
        <v>27414.22</v>
      </c>
      <c r="F90" s="8">
        <f t="shared" si="33"/>
        <v>26534</v>
      </c>
      <c r="G90" s="8">
        <f t="shared" si="33"/>
        <v>26534</v>
      </c>
      <c r="H90" s="8">
        <f t="shared" si="33"/>
        <v>26534</v>
      </c>
      <c r="I90" s="8">
        <f t="shared" si="33"/>
        <v>26534</v>
      </c>
    </row>
    <row r="91" spans="1:9" x14ac:dyDescent="0.25">
      <c r="A91" s="121">
        <v>32</v>
      </c>
      <c r="B91" s="122"/>
      <c r="C91" s="123"/>
      <c r="D91" s="74" t="s">
        <v>20</v>
      </c>
      <c r="E91" s="8">
        <v>27414.22</v>
      </c>
      <c r="F91" s="9">
        <v>26534</v>
      </c>
      <c r="G91" s="9">
        <v>26534</v>
      </c>
      <c r="H91" s="9">
        <v>26534</v>
      </c>
      <c r="I91" s="9">
        <v>26534</v>
      </c>
    </row>
    <row r="92" spans="1:9" ht="63.75" x14ac:dyDescent="0.25">
      <c r="A92" s="124" t="s">
        <v>146</v>
      </c>
      <c r="B92" s="125"/>
      <c r="C92" s="126"/>
      <c r="D92" s="75" t="s">
        <v>147</v>
      </c>
      <c r="E92" s="8">
        <f>E93</f>
        <v>222.9</v>
      </c>
      <c r="F92" s="8">
        <f t="shared" ref="F92:I94" si="34">F93</f>
        <v>230</v>
      </c>
      <c r="G92" s="8">
        <f t="shared" si="34"/>
        <v>230</v>
      </c>
      <c r="H92" s="8">
        <f t="shared" si="34"/>
        <v>230</v>
      </c>
      <c r="I92" s="8">
        <f t="shared" si="34"/>
        <v>230</v>
      </c>
    </row>
    <row r="93" spans="1:9" ht="25.5" x14ac:dyDescent="0.25">
      <c r="A93" s="127" t="s">
        <v>117</v>
      </c>
      <c r="B93" s="128"/>
      <c r="C93" s="129"/>
      <c r="D93" s="76" t="s">
        <v>118</v>
      </c>
      <c r="E93" s="8">
        <f>E94</f>
        <v>222.9</v>
      </c>
      <c r="F93" s="8">
        <f t="shared" si="34"/>
        <v>230</v>
      </c>
      <c r="G93" s="8">
        <f t="shared" si="34"/>
        <v>230</v>
      </c>
      <c r="H93" s="8">
        <f t="shared" si="34"/>
        <v>230</v>
      </c>
      <c r="I93" s="8">
        <f t="shared" si="34"/>
        <v>230</v>
      </c>
    </row>
    <row r="94" spans="1:9" x14ac:dyDescent="0.25">
      <c r="A94" s="118">
        <v>3</v>
      </c>
      <c r="B94" s="119"/>
      <c r="C94" s="120"/>
      <c r="D94" s="74" t="s">
        <v>9</v>
      </c>
      <c r="E94" s="8">
        <f>E95</f>
        <v>222.9</v>
      </c>
      <c r="F94" s="8">
        <f t="shared" si="34"/>
        <v>230</v>
      </c>
      <c r="G94" s="8">
        <f t="shared" si="34"/>
        <v>230</v>
      </c>
      <c r="H94" s="8">
        <f t="shared" si="34"/>
        <v>230</v>
      </c>
      <c r="I94" s="8">
        <f t="shared" si="34"/>
        <v>230</v>
      </c>
    </row>
    <row r="95" spans="1:9" x14ac:dyDescent="0.25">
      <c r="A95" s="121">
        <v>38</v>
      </c>
      <c r="B95" s="122"/>
      <c r="C95" s="123"/>
      <c r="D95" s="74" t="s">
        <v>141</v>
      </c>
      <c r="E95" s="8">
        <v>222.9</v>
      </c>
      <c r="F95" s="8">
        <v>230</v>
      </c>
      <c r="G95" s="8">
        <v>230</v>
      </c>
      <c r="H95" s="8">
        <v>230</v>
      </c>
      <c r="I95" s="8">
        <v>230</v>
      </c>
    </row>
  </sheetData>
  <mergeCells count="88"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69:C69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81:C81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94:C94"/>
    <mergeCell ref="A95:C95"/>
    <mergeCell ref="B3:J3"/>
    <mergeCell ref="B6:J6"/>
    <mergeCell ref="A88:C88"/>
    <mergeCell ref="A89:C89"/>
    <mergeCell ref="A90:C90"/>
    <mergeCell ref="A91:C91"/>
    <mergeCell ref="A92:C92"/>
    <mergeCell ref="A93:C93"/>
    <mergeCell ref="A82:C82"/>
    <mergeCell ref="A83:C83"/>
    <mergeCell ref="A84:C84"/>
    <mergeCell ref="A85:C85"/>
    <mergeCell ref="A86:C86"/>
    <mergeCell ref="A87:C8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2024-10-31T08:57:08Z</cp:lastPrinted>
  <dcterms:created xsi:type="dcterms:W3CDTF">2022-08-12T12:51:27Z</dcterms:created>
  <dcterms:modified xsi:type="dcterms:W3CDTF">2024-10-31T09:03:36Z</dcterms:modified>
</cp:coreProperties>
</file>